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8190" firstSheet="2" activeTab="2"/>
  </bookViews>
  <sheets>
    <sheet name="Kezdőlap" sheetId="1" r:id="rId1"/>
    <sheet name="Egyszerűsített éves besz_" sheetId="2" r:id="rId2"/>
    <sheet name="EgyszÉvesMérleg_A_" sheetId="3" r:id="rId3"/>
    <sheet name="EgyszÉvesEredmÖsszktg_A_" sheetId="4" r:id="rId4"/>
    <sheet name="EgyszÉvesEredmÖsszktg_A_ _2_" sheetId="5" r:id="rId5"/>
    <sheet name="Munka1" sheetId="6" r:id="rId6"/>
  </sheets>
  <definedNames/>
  <calcPr calcMode="manual" fullCalcOnLoad="1"/>
</workbook>
</file>

<file path=xl/sharedStrings.xml><?xml version="1.0" encoding="utf-8"?>
<sst xmlns="http://schemas.openxmlformats.org/spreadsheetml/2006/main" count="252" uniqueCount="147">
  <si>
    <t>Tisztelt felhasználó!</t>
  </si>
  <si>
    <t>Ön a következő Excel munkafüzetlapokon a számvitelről szóló 2000. évi C. törvény szerinti kettős könyvvezetésen alapuló Éves beszámoló és Egyszerűsített éves beszámoló mérlegeit és eredménykimutatásait (illetve a beszámoló kiegészítő mellékletének részét képező cash-flow kimutatást), valamint az egyszeres könyvvitellel alátámasztott Egyszerűsített beszámoló mérlegét és eredménylevezetését találja , melyek kitöltésével eleget tehet a törvény szerinti beszámoló-készítési és közzétételi kötelezettségének.</t>
  </si>
  <si>
    <t xml:space="preserve">Az alábbi színezett cellákba vigye be vállalkozásának a beszámolón szereplő adatait, melyek kitöltés után automatikusan átíródnak minden egyes beszámolóoldalra. </t>
  </si>
  <si>
    <t>Kérjük töltse ki vállalkozása adatait:</t>
  </si>
  <si>
    <t>A vállalkozás megnevezése:</t>
  </si>
  <si>
    <t>Nagykanizsa Kereskedelmi és Iparkamara</t>
  </si>
  <si>
    <t>A vállalkozás címe:</t>
  </si>
  <si>
    <t>8800 Nagykanizsa Ady u. 1.</t>
  </si>
  <si>
    <t>Telefonszáma:</t>
  </si>
  <si>
    <t>Statisztikai számjel:</t>
  </si>
  <si>
    <t>Cégjegyzék száma:</t>
  </si>
  <si>
    <t>Pk.60.091/2000/6</t>
  </si>
  <si>
    <t>A beszámoló készítésének időpontja:</t>
  </si>
  <si>
    <t>(keltezés)</t>
  </si>
  <si>
    <t>A beszámoló fordulónapja:</t>
  </si>
  <si>
    <t>A kitöltés során szükséges a Microsoft Excel program alapszintű ismerete. Mindegyik beszámolótipushoz tartozik egy borítólap, valamint a törvénynek megfelelő tartalmú nyomtatványlapok. Az alsó füleken jelzett további munkafüzetlapokra történő kattintással tudja előhívni a kitöltött borítólapokat, illetve a kitölthető sémákat. Természetesen csak az Ön vállalkozása által választott beszámolóváltozatot kell kitölteni, a többi (kitöltött) változat szükség esetén összehasonlítási és elemzési célokat szolgálhat. A sémákban csak a színezett cellákat kell kitölteni, a többi cella lapvédelem alatt áll. (Amennyiben vállalkozása sajátosságai megkívánják a beszámoló sorainak átalakítását, akkor az ehhez szükséges szerkesztési munkákat elvégezheti az Excel Eszközök/Lapvédelem menüpontjában a Lapvédelem feloldása után.) Az oldalak A4-es formátumra vannak méretezve, így azok alakítás nékül közvetlenül - az Excel Nyomtatás menüjéből - nyomtathatók.</t>
  </si>
  <si>
    <t>Sikeres kitöltést kívánunk!</t>
  </si>
  <si>
    <t>Cégjegyzék száma</t>
  </si>
  <si>
    <t>Egyszerűsített éves beszámoló</t>
  </si>
  <si>
    <t>Keltezés:</t>
  </si>
  <si>
    <t>a vállalkozás vezetője (képviselője)</t>
  </si>
  <si>
    <t>P.H.</t>
  </si>
  <si>
    <r>
      <t>1/4.</t>
    </r>
    <r>
      <rPr>
        <sz val="11"/>
        <rFont val="Times New Roman CE"/>
        <family val="1"/>
      </rPr>
      <t xml:space="preserve"> oldal</t>
    </r>
  </si>
  <si>
    <t>"A" MÉRLEG Eszközök (aktívák)</t>
  </si>
  <si>
    <t>adatok E Ft-ban</t>
  </si>
  <si>
    <t>Sor-szám</t>
  </si>
  <si>
    <t>A tétel megnevezése</t>
  </si>
  <si>
    <t>Előző év</t>
  </si>
  <si>
    <t>Előző év(ek) módosí-tásai</t>
  </si>
  <si>
    <t>Tárgyév</t>
  </si>
  <si>
    <t>a</t>
  </si>
  <si>
    <t>b</t>
  </si>
  <si>
    <t>c</t>
  </si>
  <si>
    <t>d</t>
  </si>
  <si>
    <t>e</t>
  </si>
  <si>
    <t>A.</t>
  </si>
  <si>
    <t>Befektetett eszközök</t>
  </si>
  <si>
    <t>I.</t>
  </si>
  <si>
    <t>IMMATERIÁLIS JAVAK</t>
  </si>
  <si>
    <t>II.</t>
  </si>
  <si>
    <t xml:space="preserve">TÁRGYI ESZKÖZÖK </t>
  </si>
  <si>
    <t>III.</t>
  </si>
  <si>
    <t>BEFEKTETETT PÉNZÜGYI ESZKÖZÖK</t>
  </si>
  <si>
    <t>B.</t>
  </si>
  <si>
    <t>Forgóeszközök</t>
  </si>
  <si>
    <t>KÉSZLETEK</t>
  </si>
  <si>
    <t>KÖVETELÉSEK</t>
  </si>
  <si>
    <t>ÉRTÉKPAPÍROK</t>
  </si>
  <si>
    <t>IV.</t>
  </si>
  <si>
    <t>PÉNZESZKÖZÖK</t>
  </si>
  <si>
    <t>C.</t>
  </si>
  <si>
    <t>Aktív időbeli elhatárolások</t>
  </si>
  <si>
    <t>Eszközök összesen</t>
  </si>
  <si>
    <t>A közzétett adatok könyvvizsgálattal nincsenek alátámasztva!</t>
  </si>
  <si>
    <r>
      <t>2/4.</t>
    </r>
    <r>
      <rPr>
        <sz val="11"/>
        <rFont val="Times New Roman CE"/>
        <family val="1"/>
      </rPr>
      <t xml:space="preserve"> oldal</t>
    </r>
  </si>
  <si>
    <t>"A" MÉRLEG Források (passzívák)</t>
  </si>
  <si>
    <t>D.</t>
  </si>
  <si>
    <t>Saját tőke</t>
  </si>
  <si>
    <t>JEGYZETT TŐKE</t>
  </si>
  <si>
    <t>JEGYZETT, DE MÉG BE NEM FIZETETT TŐKE (-)</t>
  </si>
  <si>
    <t>TŐKETARTALÉK</t>
  </si>
  <si>
    <t>EREDMÉNYTARTALÉK</t>
  </si>
  <si>
    <t>V.</t>
  </si>
  <si>
    <t>LEKÖTÖTT TARTALÉK</t>
  </si>
  <si>
    <t>VI.</t>
  </si>
  <si>
    <t>ÉRTÉKELÉSI TARTALÉK</t>
  </si>
  <si>
    <t>VII.</t>
  </si>
  <si>
    <t>MÉRLEG SZERINTI EREDMÉNY</t>
  </si>
  <si>
    <t>E.</t>
  </si>
  <si>
    <t>Céltartalékok</t>
  </si>
  <si>
    <t>F.</t>
  </si>
  <si>
    <t>Kötelezettségek</t>
  </si>
  <si>
    <t>HÁTRASOROLT KÖTELEZETTSÉGEK</t>
  </si>
  <si>
    <t>HOSSZÚ LEJÁRATÚ KÖTELEZETTSÉGEK</t>
  </si>
  <si>
    <t>RÖVID LEJÁRATÚ KÖTELEZETTSÉGEK</t>
  </si>
  <si>
    <t>G.</t>
  </si>
  <si>
    <t>Passzív időbeli elhatárolások</t>
  </si>
  <si>
    <t>Források összesen</t>
  </si>
  <si>
    <r>
      <t>3/4.</t>
    </r>
    <r>
      <rPr>
        <sz val="11"/>
        <rFont val="Times New Roman CE"/>
        <family val="1"/>
      </rPr>
      <t xml:space="preserve"> oldal</t>
    </r>
  </si>
  <si>
    <t>"A" EREDMÉNYKIMUTATÁS (összköltség eljárással)</t>
  </si>
  <si>
    <t>Értékesítés nettó árbevétele</t>
  </si>
  <si>
    <t>Aktivált saját teljesítmények értéke</t>
  </si>
  <si>
    <t>Egyéb bevételek</t>
  </si>
  <si>
    <t>Anyagjellegű ráfordítások</t>
  </si>
  <si>
    <t>Személyi jellegű ráfordítások</t>
  </si>
  <si>
    <t xml:space="preserve">Értékcsökkenési leírás </t>
  </si>
  <si>
    <t>Egyéb ráfordítások</t>
  </si>
  <si>
    <t>ÜZEMI (ÜZLETI) TEVÉKENYSÉG EREDMÉNYE  (I±II+III-IV-V-VI-VII)</t>
  </si>
  <si>
    <t>VIII.</t>
  </si>
  <si>
    <t>Pénzügyi műveletek bevételei</t>
  </si>
  <si>
    <t>IX.</t>
  </si>
  <si>
    <t>Pénzügyi műveletek ráfordításai</t>
  </si>
  <si>
    <t>PÉNZÜGYI MŰVELETEK EREDMÉNYE (VIII-IX)</t>
  </si>
  <si>
    <t>SZOKÁSOS VÁLLALKOZÁSI EREDMÉNY (±A±B)</t>
  </si>
  <si>
    <t>X.</t>
  </si>
  <si>
    <t>Rendkívüli bevételek</t>
  </si>
  <si>
    <t>XI.</t>
  </si>
  <si>
    <t>Rendkívüli ráfordítások</t>
  </si>
  <si>
    <t>RENDKÍVÜLI EREDMÉNY (X-XI)</t>
  </si>
  <si>
    <t>ADÓZÁS ELŐTTI EREDMÉNY (±C±D)</t>
  </si>
  <si>
    <t>XII.</t>
  </si>
  <si>
    <t>Adófizetési kötelezettség</t>
  </si>
  <si>
    <t>ADÓZOTT EREDMÉNY (±E-XII)</t>
  </si>
  <si>
    <r>
      <t>1/1.</t>
    </r>
    <r>
      <rPr>
        <sz val="11"/>
        <rFont val="Times New Roman CE"/>
        <family val="1"/>
      </rPr>
      <t xml:space="preserve"> oldal</t>
    </r>
  </si>
  <si>
    <t>EREDMÉNYKIMUTATÁS  kettős könyvitelt vezető egyéb szervezetnél</t>
  </si>
  <si>
    <t>Alaptevé-kenység</t>
  </si>
  <si>
    <t>Vállalkozási tevékenység</t>
  </si>
  <si>
    <t>Összesen</t>
  </si>
  <si>
    <t>1.</t>
  </si>
  <si>
    <t>2.</t>
  </si>
  <si>
    <t>3.</t>
  </si>
  <si>
    <t>ebből: - támogatások</t>
  </si>
  <si>
    <t xml:space="preserve">               = alapítói</t>
  </si>
  <si>
    <t xml:space="preserve">               = központi költésvetési</t>
  </si>
  <si>
    <t xml:space="preserve">               = helyi önkormányzati</t>
  </si>
  <si>
    <t xml:space="preserve">               = egyéb</t>
  </si>
  <si>
    <t>4.</t>
  </si>
  <si>
    <t>5.</t>
  </si>
  <si>
    <t>6.</t>
  </si>
  <si>
    <t>Tagdíjak</t>
  </si>
  <si>
    <t>ÖSSZES BEVÉTEL (1+2+3+4+5+6)</t>
  </si>
  <si>
    <t>7.</t>
  </si>
  <si>
    <t>8.</t>
  </si>
  <si>
    <t>9.</t>
  </si>
  <si>
    <t>10.</t>
  </si>
  <si>
    <t>11.</t>
  </si>
  <si>
    <t>12.</t>
  </si>
  <si>
    <t>ÖSSES RÁFORDÍTÁS (7+8+9+10+11+12)</t>
  </si>
  <si>
    <t>ADÓZÁS ELŐTTI EREDMÉNY (A-B)</t>
  </si>
  <si>
    <t>Jóváhagyott osztalék</t>
  </si>
  <si>
    <t>TÁRGYÉVI EREDMÉNY (C-I-D)</t>
  </si>
  <si>
    <t>18963373913352900</t>
  </si>
  <si>
    <t>18963373913352920</t>
  </si>
  <si>
    <t>Statisztikai szám</t>
  </si>
  <si>
    <t>Adók</t>
  </si>
  <si>
    <t>Befizetés</t>
  </si>
  <si>
    <t>Előírás</t>
  </si>
  <si>
    <t>Egyenleg</t>
  </si>
  <si>
    <t>Rövidlejáratú kötelezettségek</t>
  </si>
  <si>
    <t xml:space="preserve">  -  SZJA</t>
  </si>
  <si>
    <t xml:space="preserve">  - ÁFA</t>
  </si>
  <si>
    <t>Szállítók</t>
  </si>
  <si>
    <t xml:space="preserve">  - Tb-járulék</t>
  </si>
  <si>
    <t>Bérek</t>
  </si>
  <si>
    <t>Magánnyugdíjp.</t>
  </si>
  <si>
    <t>követelés</t>
  </si>
  <si>
    <t>Összesen: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</si>
</sst>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\-##\-######"/>
    <numFmt numFmtId="165" formatCode="yyyy/\ mmmm\ d\."/>
    <numFmt numFmtId="166" formatCode="00\-00\-000000"/>
    <numFmt numFmtId="167" formatCode="mmmm\ d&quot;, &quot;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1">
    <font>
      <sz val="10"/>
      <name val="Arial CE"/>
      <family val="2"/>
    </font>
    <font>
      <sz val="10"/>
      <name val="Arial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b/>
      <sz val="20"/>
      <name val="Times New Roman CE"/>
      <family val="1"/>
    </font>
    <font>
      <b/>
      <sz val="16"/>
      <name val="Times New Roman CE"/>
      <family val="1"/>
    </font>
    <font>
      <b/>
      <sz val="24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0"/>
      <name val="Times New Roman"/>
      <family val="1"/>
    </font>
    <font>
      <i/>
      <sz val="10"/>
      <name val="Arial CE"/>
      <family val="0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17" applyFont="1">
      <alignment/>
      <protection/>
    </xf>
    <xf numFmtId="0" fontId="2" fillId="2" borderId="0" xfId="17" applyFont="1" applyFill="1">
      <alignment/>
      <protection/>
    </xf>
    <xf numFmtId="0" fontId="1" fillId="2" borderId="0" xfId="17" applyFont="1" applyFill="1">
      <alignment/>
      <protection/>
    </xf>
    <xf numFmtId="0" fontId="3" fillId="0" borderId="0" xfId="17" applyFont="1" applyBorder="1">
      <alignment/>
      <protection/>
    </xf>
    <xf numFmtId="0" fontId="1" fillId="0" borderId="0" xfId="17" applyFont="1" applyBorder="1">
      <alignment/>
      <protection/>
    </xf>
    <xf numFmtId="0" fontId="3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0" applyFont="1" applyBorder="1" applyAlignment="1">
      <alignment horizontal="right"/>
    </xf>
    <xf numFmtId="0" fontId="4" fillId="0" borderId="0" xfId="17" applyFont="1" applyAlignment="1">
      <alignment horizontal="center"/>
      <protection/>
    </xf>
    <xf numFmtId="0" fontId="3" fillId="2" borderId="1" xfId="0" applyFont="1" applyFill="1" applyBorder="1" applyAlignment="1" applyProtection="1">
      <alignment/>
      <protection locked="0"/>
    </xf>
    <xf numFmtId="0" fontId="4" fillId="0" borderId="0" xfId="17" applyFont="1" applyBorder="1" applyAlignment="1">
      <alignment horizontal="center"/>
      <protection/>
    </xf>
    <xf numFmtId="0" fontId="3" fillId="0" borderId="2" xfId="17" applyFont="1" applyBorder="1">
      <alignment/>
      <protection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5" fontId="3" fillId="2" borderId="1" xfId="17" applyNumberFormat="1" applyFont="1" applyFill="1" applyBorder="1" applyAlignment="1" applyProtection="1">
      <alignment horizontal="right"/>
      <protection locked="0"/>
    </xf>
    <xf numFmtId="0" fontId="4" fillId="0" borderId="0" xfId="17" applyFont="1" applyAlignment="1">
      <alignment horizontal="center" vertical="top"/>
      <protection/>
    </xf>
    <xf numFmtId="0" fontId="3" fillId="0" borderId="0" xfId="17" applyFont="1" applyAlignment="1">
      <alignment horizontal="left" indent="2"/>
      <protection/>
    </xf>
    <xf numFmtId="165" fontId="5" fillId="2" borderId="0" xfId="17" applyNumberFormat="1" applyFont="1" applyFill="1">
      <alignment/>
      <protection/>
    </xf>
    <xf numFmtId="0" fontId="6" fillId="0" borderId="0" xfId="17" applyFont="1">
      <alignment/>
      <protection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7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1" fillId="0" borderId="0" xfId="17" applyFont="1" applyAlignment="1">
      <alignment horizontal="center" vertical="center"/>
      <protection/>
    </xf>
    <xf numFmtId="0" fontId="9" fillId="0" borderId="0" xfId="17" applyFont="1" applyBorder="1" applyAlignment="1">
      <alignment horizontal="center" vertical="center"/>
      <protection/>
    </xf>
    <xf numFmtId="0" fontId="10" fillId="0" borderId="0" xfId="17" applyFont="1" applyBorder="1">
      <alignment/>
      <protection/>
    </xf>
    <xf numFmtId="3" fontId="3" fillId="0" borderId="0" xfId="0" applyNumberFormat="1" applyFont="1" applyBorder="1" applyAlignment="1">
      <alignment horizontal="left"/>
    </xf>
    <xf numFmtId="165" fontId="3" fillId="0" borderId="0" xfId="17" applyNumberFormat="1" applyFont="1" applyBorder="1" applyAlignment="1">
      <alignment horizontal="left"/>
      <protection/>
    </xf>
    <xf numFmtId="0" fontId="11" fillId="0" borderId="0" xfId="17" applyFo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7"/>
    </xf>
    <xf numFmtId="0" fontId="6" fillId="0" borderId="0" xfId="17" applyFont="1" applyBorder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64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65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3" borderId="1" xfId="0" applyFont="1" applyFill="1" applyBorder="1" applyAlignment="1" applyProtection="1">
      <alignment/>
      <protection locked="0"/>
    </xf>
    <xf numFmtId="0" fontId="12" fillId="3" borderId="1" xfId="0" applyFont="1" applyFill="1" applyBorder="1" applyAlignment="1" applyProtection="1">
      <alignment/>
      <protection locked="0"/>
    </xf>
    <xf numFmtId="0" fontId="13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167" fontId="12" fillId="0" borderId="0" xfId="0" applyNumberFormat="1" applyFont="1" applyBorder="1" applyAlignment="1">
      <alignment horizontal="left"/>
    </xf>
    <xf numFmtId="165" fontId="12" fillId="0" borderId="0" xfId="17" applyNumberFormat="1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4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2" fillId="0" borderId="0" xfId="0" applyFont="1" applyAlignment="1">
      <alignment vertical="top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/>
    </xf>
    <xf numFmtId="0" fontId="12" fillId="0" borderId="1" xfId="0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12" fillId="3" borderId="1" xfId="0" applyFont="1" applyFill="1" applyBorder="1" applyAlignment="1">
      <alignment/>
    </xf>
    <xf numFmtId="167" fontId="12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right"/>
    </xf>
    <xf numFmtId="0" fontId="0" fillId="0" borderId="6" xfId="0" applyBorder="1" applyAlignment="1">
      <alignment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18" fillId="0" borderId="6" xfId="0" applyFont="1" applyFill="1" applyBorder="1" applyAlignment="1">
      <alignment horizontal="center"/>
    </xf>
    <xf numFmtId="0" fontId="16" fillId="0" borderId="0" xfId="0" applyFont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3" fontId="16" fillId="0" borderId="7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3" fontId="0" fillId="0" borderId="6" xfId="0" applyNumberFormat="1" applyBorder="1" applyAlignment="1">
      <alignment/>
    </xf>
    <xf numFmtId="3" fontId="16" fillId="0" borderId="6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7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7" xfId="0" applyNumberFormat="1" applyFont="1" applyBorder="1" applyAlignment="1">
      <alignment/>
    </xf>
    <xf numFmtId="0" fontId="3" fillId="0" borderId="0" xfId="17" applyFont="1" applyBorder="1" applyAlignment="1">
      <alignment horizontal="justify" vertical="center" wrapText="1"/>
      <protection/>
    </xf>
  </cellXfs>
  <cellStyles count="7">
    <cellStyle name="Normal" xfId="0"/>
    <cellStyle name="Comma" xfId="15"/>
    <cellStyle name="Comma [0]" xfId="16"/>
    <cellStyle name="Normal_SHEE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/>
  <dimension ref="A1:M36"/>
  <sheetViews>
    <sheetView workbookViewId="0" topLeftCell="A4">
      <selection activeCell="B19" sqref="B19"/>
    </sheetView>
  </sheetViews>
  <sheetFormatPr defaultColWidth="9.00390625" defaultRowHeight="12" customHeight="1"/>
  <cols>
    <col min="1" max="1" width="36.00390625" style="1" customWidth="1"/>
    <col min="2" max="2" width="48.25390625" style="1" customWidth="1"/>
    <col min="3" max="16384" width="0" style="1" hidden="1" customWidth="1"/>
  </cols>
  <sheetData>
    <row r="1" spans="1:13" ht="19.5" customHeight="1">
      <c r="A1" s="2" t="s">
        <v>0</v>
      </c>
      <c r="B1" s="3"/>
      <c r="C1" s="4"/>
      <c r="D1" s="4"/>
      <c r="E1" s="4"/>
      <c r="F1" s="5"/>
      <c r="G1" s="5"/>
      <c r="H1" s="5"/>
      <c r="I1" s="5"/>
      <c r="J1" s="5"/>
      <c r="K1" s="5"/>
      <c r="L1" s="5"/>
      <c r="M1" s="5"/>
    </row>
    <row r="2" spans="1:5" ht="98.25" customHeight="1">
      <c r="A2" s="110" t="s">
        <v>1</v>
      </c>
      <c r="B2" s="110"/>
      <c r="D2" s="6"/>
      <c r="E2" s="6"/>
    </row>
    <row r="3" spans="1:5" ht="38.25" customHeight="1">
      <c r="A3" s="110" t="s">
        <v>2</v>
      </c>
      <c r="B3" s="110"/>
      <c r="D3" s="6"/>
      <c r="E3" s="6"/>
    </row>
    <row r="4" spans="4:5" ht="15.75" customHeight="1">
      <c r="D4" s="6"/>
      <c r="E4" s="6"/>
    </row>
    <row r="5" spans="1:5" ht="15.75" customHeight="1">
      <c r="A5" s="7" t="s">
        <v>3</v>
      </c>
      <c r="B5" s="4"/>
      <c r="D5" s="8"/>
      <c r="E5" s="6"/>
    </row>
    <row r="6" spans="1:5" ht="15.75" customHeight="1">
      <c r="A6" s="4"/>
      <c r="C6" s="6"/>
      <c r="D6" s="6"/>
      <c r="E6" s="6"/>
    </row>
    <row r="7" spans="1:5" ht="15.75" customHeight="1">
      <c r="A7" s="9" t="s">
        <v>4</v>
      </c>
      <c r="B7" s="10" t="s">
        <v>5</v>
      </c>
      <c r="C7" s="6"/>
      <c r="D7" s="6"/>
      <c r="E7" s="6"/>
    </row>
    <row r="8" spans="1:5" ht="9.75" customHeight="1">
      <c r="A8" s="9"/>
      <c r="B8" s="6"/>
      <c r="C8" s="6"/>
      <c r="D8" s="6"/>
      <c r="E8" s="6"/>
    </row>
    <row r="9" spans="1:5" ht="15.75" customHeight="1">
      <c r="A9" s="9" t="s">
        <v>6</v>
      </c>
      <c r="B9" s="10" t="s">
        <v>7</v>
      </c>
      <c r="C9" s="6"/>
      <c r="D9" s="6"/>
      <c r="E9" s="6"/>
    </row>
    <row r="10" spans="1:5" ht="15.75" customHeight="1">
      <c r="A10" s="9" t="s">
        <v>8</v>
      </c>
      <c r="B10" s="10"/>
      <c r="C10" s="6"/>
      <c r="D10" s="6"/>
      <c r="E10" s="6"/>
    </row>
    <row r="11" spans="1:5" ht="9.75" customHeight="1">
      <c r="A11" s="9"/>
      <c r="B11" s="6"/>
      <c r="D11" s="6"/>
      <c r="E11" s="6"/>
    </row>
    <row r="12" spans="1:5" ht="15.75" customHeight="1">
      <c r="A12" s="11" t="s">
        <v>9</v>
      </c>
      <c r="B12" s="90" t="s">
        <v>131</v>
      </c>
      <c r="C12" s="6"/>
      <c r="D12" s="6"/>
      <c r="E12" s="6"/>
    </row>
    <row r="13" spans="1:5" ht="9.75" customHeight="1">
      <c r="A13" s="9"/>
      <c r="B13" s="12"/>
      <c r="C13" s="6"/>
      <c r="D13" s="6"/>
      <c r="E13" s="6"/>
    </row>
    <row r="14" spans="1:5" ht="15.75" customHeight="1">
      <c r="A14" s="9" t="s">
        <v>10</v>
      </c>
      <c r="B14" s="13" t="s">
        <v>11</v>
      </c>
      <c r="C14" s="6"/>
      <c r="D14" s="6"/>
      <c r="E14" s="6"/>
    </row>
    <row r="15" spans="1:5" ht="9.75" customHeight="1">
      <c r="A15" s="9"/>
      <c r="B15" s="6"/>
      <c r="C15" s="6"/>
      <c r="D15" s="6"/>
      <c r="E15" s="6"/>
    </row>
    <row r="16" spans="1:5" ht="15.75" customHeight="1">
      <c r="A16" s="9" t="s">
        <v>12</v>
      </c>
      <c r="B16" s="14">
        <v>41014</v>
      </c>
      <c r="C16" s="6"/>
      <c r="D16" s="6"/>
      <c r="E16" s="6"/>
    </row>
    <row r="17" spans="1:5" ht="15" customHeight="1">
      <c r="A17" s="15" t="s">
        <v>13</v>
      </c>
      <c r="B17" s="6"/>
      <c r="C17" s="6"/>
      <c r="D17" s="6"/>
      <c r="E17" s="6"/>
    </row>
    <row r="18" spans="1:5" ht="15.75" customHeight="1">
      <c r="A18" s="9" t="s">
        <v>14</v>
      </c>
      <c r="B18" s="14">
        <v>40908</v>
      </c>
      <c r="C18" s="6"/>
      <c r="D18" s="6"/>
      <c r="E18" s="6"/>
    </row>
    <row r="19" spans="1:5" ht="15.75" customHeight="1">
      <c r="A19" s="16"/>
      <c r="B19" s="6"/>
      <c r="C19" s="6"/>
      <c r="D19" s="6"/>
      <c r="E19" s="6"/>
    </row>
    <row r="20" spans="1:5" ht="183" customHeight="1">
      <c r="A20" s="110" t="s">
        <v>15</v>
      </c>
      <c r="B20" s="110"/>
      <c r="C20" s="6"/>
      <c r="D20" s="6"/>
      <c r="E20" s="6"/>
    </row>
    <row r="21" spans="1:5" ht="9.75" customHeight="1">
      <c r="A21" s="16"/>
      <c r="B21" s="6"/>
      <c r="C21" s="6"/>
      <c r="D21" s="6"/>
      <c r="E21" s="6"/>
    </row>
    <row r="22" spans="1:4" ht="15.75" customHeight="1">
      <c r="A22" s="2" t="s">
        <v>16</v>
      </c>
      <c r="B22" s="17">
        <v>37666</v>
      </c>
      <c r="C22" s="6"/>
      <c r="D22" s="6"/>
    </row>
    <row r="23" spans="1:5" ht="15.75" customHeight="1">
      <c r="A23" s="6"/>
      <c r="B23" s="6"/>
      <c r="C23" s="6"/>
      <c r="D23" s="6"/>
      <c r="E23" s="6"/>
    </row>
    <row r="24" spans="1:5" ht="15.75" customHeight="1">
      <c r="A24" s="18"/>
      <c r="B24" s="6"/>
      <c r="C24" s="6"/>
      <c r="D24" s="6"/>
      <c r="E24" s="6"/>
    </row>
    <row r="25" spans="1:5" ht="15.75" customHeight="1">
      <c r="A25" s="16"/>
      <c r="B25" s="6"/>
      <c r="C25" s="6"/>
      <c r="D25" s="6"/>
      <c r="E25" s="6"/>
    </row>
    <row r="26" spans="1:5" ht="15.75" customHeight="1">
      <c r="A26" s="16"/>
      <c r="B26" s="6"/>
      <c r="C26" s="6"/>
      <c r="D26" s="6"/>
      <c r="E26" s="6"/>
    </row>
    <row r="27" spans="1:5" ht="15.75" customHeight="1">
      <c r="A27" s="6"/>
      <c r="B27" s="6"/>
      <c r="C27" s="6"/>
      <c r="D27" s="6"/>
      <c r="E27" s="6"/>
    </row>
    <row r="28" spans="1:5" ht="15.75" customHeight="1">
      <c r="A28" s="18"/>
      <c r="B28" s="6"/>
      <c r="C28" s="6"/>
      <c r="D28" s="6"/>
      <c r="E28" s="6"/>
    </row>
    <row r="29" spans="1:5" ht="15.75" customHeight="1">
      <c r="A29" s="16"/>
      <c r="B29" s="6"/>
      <c r="C29" s="6"/>
      <c r="D29" s="6"/>
      <c r="E29" s="6"/>
    </row>
    <row r="30" spans="1:5" ht="15.75" customHeight="1">
      <c r="A30" s="16"/>
      <c r="B30" s="6"/>
      <c r="C30" s="6"/>
      <c r="D30" s="6"/>
      <c r="E30" s="6"/>
    </row>
    <row r="31" spans="1:5" ht="15.75" customHeight="1">
      <c r="A31" s="16"/>
      <c r="B31" s="6"/>
      <c r="D31" s="6"/>
      <c r="E31" s="6"/>
    </row>
    <row r="32" ht="15.75" customHeight="1">
      <c r="A32" s="16"/>
    </row>
    <row r="33" ht="15.75" customHeight="1">
      <c r="A33" s="16"/>
    </row>
    <row r="34" ht="15.75" customHeight="1">
      <c r="A34" s="16"/>
    </row>
    <row r="35" ht="12.75" customHeight="1"/>
    <row r="36" ht="15.75" customHeight="1">
      <c r="A36" s="18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</sheetData>
  <mergeCells count="3">
    <mergeCell ref="A2:B2"/>
    <mergeCell ref="A3:B3"/>
    <mergeCell ref="A20:B20"/>
  </mergeCells>
  <printOptions/>
  <pageMargins left="1" right="1" top="0.820138888888889" bottom="0.74027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2"/>
  <dimension ref="A1:M50"/>
  <sheetViews>
    <sheetView tabSelected="1" workbookViewId="0" topLeftCell="A1">
      <selection activeCell="F43" sqref="F43"/>
    </sheetView>
  </sheetViews>
  <sheetFormatPr defaultColWidth="9.00390625" defaultRowHeight="15.75" customHeight="1"/>
  <cols>
    <col min="1" max="1" width="9.625" style="1" customWidth="1"/>
    <col min="2" max="2" width="19.625" style="1" customWidth="1"/>
    <col min="3" max="3" width="26.75390625" style="1" customWidth="1"/>
    <col min="4" max="4" width="10.75390625" style="1" customWidth="1"/>
    <col min="5" max="5" width="17.00390625" style="1" customWidth="1"/>
    <col min="6" max="16384" width="0" style="1" hidden="1" customWidth="1"/>
  </cols>
  <sheetData>
    <row r="1" spans="1:5" ht="15.75" customHeight="1">
      <c r="A1" s="6"/>
      <c r="B1" s="6"/>
      <c r="C1" s="6"/>
      <c r="D1" s="6"/>
      <c r="E1" s="6"/>
    </row>
    <row r="2" spans="2:13" ht="15.75" customHeight="1">
      <c r="B2" s="89" t="s">
        <v>132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</row>
    <row r="3" spans="2:13" ht="15.75" customHeight="1">
      <c r="B3" s="19" t="s">
        <v>133</v>
      </c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3" ht="15.75" customHeight="1">
      <c r="A4" s="19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2:5" ht="15.75" customHeight="1">
      <c r="B5" s="20" t="str">
        <f>Kezdőlap!$B$14</f>
        <v>Pk.60.091/2000/6</v>
      </c>
      <c r="C5" s="4"/>
      <c r="D5" s="4"/>
      <c r="E5" s="6"/>
    </row>
    <row r="6" spans="2:5" ht="15.75" customHeight="1">
      <c r="B6" s="19" t="s">
        <v>17</v>
      </c>
      <c r="C6" s="4"/>
      <c r="D6" s="4"/>
      <c r="E6" s="6"/>
    </row>
    <row r="7" spans="1:5" ht="15.75" customHeight="1">
      <c r="A7" s="4"/>
      <c r="C7" s="5"/>
      <c r="D7" s="6"/>
      <c r="E7" s="6"/>
    </row>
    <row r="8" spans="1:5" ht="15.75" customHeight="1">
      <c r="A8" s="4"/>
      <c r="C8" s="5"/>
      <c r="D8" s="6"/>
      <c r="E8" s="6"/>
    </row>
    <row r="9" spans="1:5" ht="15.75" customHeight="1">
      <c r="A9" s="4"/>
      <c r="C9" s="5"/>
      <c r="D9" s="6"/>
      <c r="E9" s="6"/>
    </row>
    <row r="10" spans="1:5" ht="15.75" customHeight="1">
      <c r="A10" s="4"/>
      <c r="D10" s="6"/>
      <c r="E10" s="6"/>
    </row>
    <row r="11" spans="1:5" ht="15.75" customHeight="1">
      <c r="A11" s="4"/>
      <c r="D11" s="6"/>
      <c r="E11" s="6"/>
    </row>
    <row r="12" spans="1:5" ht="27" customHeight="1">
      <c r="A12" s="4"/>
      <c r="C12" s="21" t="str">
        <f>+Kezdőlap!$B$7</f>
        <v>Nagykanizsa Kereskedelmi és Iparkamara</v>
      </c>
      <c r="D12" s="6"/>
      <c r="E12" s="6"/>
    </row>
    <row r="13" spans="1:5" ht="15.75" customHeight="1">
      <c r="A13" s="4"/>
      <c r="C13" s="22"/>
      <c r="D13" s="6"/>
      <c r="E13" s="6"/>
    </row>
    <row r="14" spans="1:5" ht="21" customHeight="1">
      <c r="A14" s="4"/>
      <c r="C14" s="23" t="str">
        <f>+Kezdőlap!$B$9</f>
        <v>8800 Nagykanizsa Ady u. 1.</v>
      </c>
      <c r="D14" s="6"/>
      <c r="E14" s="6"/>
    </row>
    <row r="15" spans="1:5" ht="18.75" customHeight="1">
      <c r="A15" s="4"/>
      <c r="C15" s="24" t="str">
        <f>IF(Kezdőlap!$B$10=0,"  ",Kezdőlap!$B$10)</f>
        <v>  </v>
      </c>
      <c r="D15" s="6"/>
      <c r="E15" s="6"/>
    </row>
    <row r="16" spans="1:5" ht="15.75" customHeight="1">
      <c r="A16" s="4"/>
      <c r="C16" s="25"/>
      <c r="D16" s="8"/>
      <c r="E16" s="6"/>
    </row>
    <row r="17" spans="1:6" ht="15.75" customHeight="1">
      <c r="A17" s="4"/>
      <c r="C17" s="25"/>
      <c r="D17" s="6"/>
      <c r="E17" s="6"/>
      <c r="F17" s="1">
        <v>4426</v>
      </c>
    </row>
    <row r="18" spans="1:5" ht="15.75" customHeight="1">
      <c r="A18" s="4"/>
      <c r="C18" s="25"/>
      <c r="D18" s="6"/>
      <c r="E18" s="6"/>
    </row>
    <row r="19" spans="1:6" ht="36" customHeight="1">
      <c r="A19" s="4"/>
      <c r="C19" s="26" t="s">
        <v>18</v>
      </c>
      <c r="D19" s="6"/>
      <c r="E19" s="6"/>
      <c r="F19" s="1">
        <v>12837</v>
      </c>
    </row>
    <row r="20" spans="1:5" ht="15.75" customHeight="1">
      <c r="A20" s="4"/>
      <c r="C20" s="24">
        <f>+Kezdőlap!B18</f>
        <v>40908</v>
      </c>
      <c r="D20" s="6"/>
      <c r="E20" s="6"/>
    </row>
    <row r="21" spans="1:5" ht="15.75" customHeight="1">
      <c r="A21" s="4"/>
      <c r="D21" s="6"/>
      <c r="E21" s="6"/>
    </row>
    <row r="22" spans="1:5" ht="15.75" customHeight="1">
      <c r="A22" s="27"/>
      <c r="D22" s="6"/>
      <c r="E22" s="6"/>
    </row>
    <row r="23" spans="1:5" ht="15.75" customHeight="1">
      <c r="A23" s="4"/>
      <c r="D23" s="6"/>
      <c r="E23" s="6"/>
    </row>
    <row r="24" spans="1:5" ht="15.75" customHeight="1">
      <c r="A24" s="4"/>
      <c r="D24" s="6"/>
      <c r="E24" s="6"/>
    </row>
    <row r="25" spans="1:5" ht="15.75" customHeight="1">
      <c r="A25" s="4"/>
      <c r="D25" s="6"/>
      <c r="E25" s="6"/>
    </row>
    <row r="26" spans="1:5" ht="15.75" customHeight="1">
      <c r="A26" s="4"/>
      <c r="B26" s="4"/>
      <c r="C26" s="4"/>
      <c r="D26" s="6"/>
      <c r="E26" s="6"/>
    </row>
    <row r="27" spans="1:5" ht="15.75" customHeight="1">
      <c r="A27" s="4"/>
      <c r="B27" s="4"/>
      <c r="C27" s="4"/>
      <c r="D27" s="6"/>
      <c r="E27" s="6"/>
    </row>
    <row r="28" spans="1:5" ht="15.75" customHeight="1">
      <c r="A28" s="4"/>
      <c r="B28" s="4"/>
      <c r="C28" s="4"/>
      <c r="D28" s="6"/>
      <c r="E28" s="6"/>
    </row>
    <row r="29" spans="1:5" ht="15.75" customHeight="1">
      <c r="A29" s="4"/>
      <c r="B29" s="4"/>
      <c r="C29" s="4"/>
      <c r="D29" s="6"/>
      <c r="E29" s="6"/>
    </row>
    <row r="30" spans="1:5" ht="15.75" customHeight="1">
      <c r="A30" s="28" t="s">
        <v>19</v>
      </c>
      <c r="B30" s="29">
        <f>+Kezdőlap!$B$16</f>
        <v>41014</v>
      </c>
      <c r="C30" s="30"/>
      <c r="D30" s="31"/>
      <c r="E30" s="30"/>
    </row>
    <row r="31" spans="1:5" ht="15.75" customHeight="1">
      <c r="A31" s="32"/>
      <c r="B31" s="33"/>
      <c r="C31" s="31"/>
      <c r="D31" s="32"/>
      <c r="E31" s="8" t="s">
        <v>20</v>
      </c>
    </row>
    <row r="32" spans="1:5" ht="15.75" customHeight="1">
      <c r="A32" s="32"/>
      <c r="B32" s="33"/>
      <c r="C32" s="30"/>
      <c r="D32" s="32"/>
      <c r="E32" s="6"/>
    </row>
    <row r="33" spans="1:5" ht="15.75" customHeight="1">
      <c r="A33" s="4"/>
      <c r="B33" s="4"/>
      <c r="C33" s="30"/>
      <c r="D33" s="6"/>
      <c r="E33" s="6"/>
    </row>
    <row r="34" spans="1:5" ht="15.75" customHeight="1">
      <c r="A34" s="4"/>
      <c r="B34" s="4"/>
      <c r="C34" s="34" t="s">
        <v>21</v>
      </c>
      <c r="D34" s="6"/>
      <c r="E34" s="6"/>
    </row>
    <row r="35" spans="1:5" ht="15.75" customHeight="1">
      <c r="A35" s="4"/>
      <c r="B35" s="4"/>
      <c r="C35" s="4"/>
      <c r="D35" s="6"/>
      <c r="E35" s="6"/>
    </row>
    <row r="36" spans="1:4" ht="15.75" customHeight="1">
      <c r="A36" s="4"/>
      <c r="B36" s="4"/>
      <c r="C36" s="4"/>
      <c r="D36" s="6"/>
    </row>
    <row r="37" spans="1:5" ht="15.75" customHeight="1">
      <c r="A37" s="4"/>
      <c r="B37" s="4"/>
      <c r="C37" s="4"/>
      <c r="D37" s="6"/>
      <c r="E37" s="6"/>
    </row>
    <row r="38" spans="1:5" ht="15.75" customHeight="1">
      <c r="A38" s="35"/>
      <c r="B38" s="4"/>
      <c r="C38" s="4"/>
      <c r="D38" s="6"/>
      <c r="E38" s="6"/>
    </row>
    <row r="39" spans="1:5" ht="15.75" customHeight="1">
      <c r="A39" s="4"/>
      <c r="B39" s="4"/>
      <c r="C39" s="4"/>
      <c r="D39" s="6"/>
      <c r="E39" s="6"/>
    </row>
    <row r="40" spans="1:5" ht="15.75" customHeight="1">
      <c r="A40" s="4"/>
      <c r="B40" s="4"/>
      <c r="C40" s="4"/>
      <c r="D40" s="6"/>
      <c r="E40" s="6"/>
    </row>
    <row r="41" spans="1:5" ht="15.75" customHeight="1">
      <c r="A41" s="4"/>
      <c r="B41" s="4"/>
      <c r="C41" s="4"/>
      <c r="D41" s="6"/>
      <c r="E41" s="6"/>
    </row>
    <row r="42" spans="1:5" ht="15.75" customHeight="1">
      <c r="A42" s="35"/>
      <c r="B42" s="4"/>
      <c r="C42" s="4"/>
      <c r="D42" s="6"/>
      <c r="E42" s="6"/>
    </row>
    <row r="43" spans="1:5" ht="15.75" customHeight="1">
      <c r="A43" s="4"/>
      <c r="B43" s="4"/>
      <c r="C43" s="4"/>
      <c r="D43" s="6"/>
      <c r="E43" s="6"/>
    </row>
    <row r="44" spans="1:5" ht="15.75" customHeight="1">
      <c r="A44" s="4"/>
      <c r="B44" s="4"/>
      <c r="C44" s="4"/>
      <c r="D44" s="6"/>
      <c r="E44" s="6"/>
    </row>
    <row r="45" spans="1:5" ht="15.75" customHeight="1">
      <c r="A45" s="4"/>
      <c r="B45" s="4"/>
      <c r="C45" s="5"/>
      <c r="D45" s="6"/>
      <c r="E45" s="6"/>
    </row>
    <row r="46" spans="1:3" ht="15.75" customHeight="1">
      <c r="A46" s="4"/>
      <c r="B46" s="5"/>
      <c r="C46" s="5"/>
    </row>
    <row r="47" spans="1:3" ht="15.75" customHeight="1">
      <c r="A47" s="4"/>
      <c r="B47" s="5"/>
      <c r="C47" s="5"/>
    </row>
    <row r="48" spans="1:3" ht="15.75" customHeight="1">
      <c r="A48" s="4"/>
      <c r="B48" s="5"/>
      <c r="C48" s="5"/>
    </row>
    <row r="49" spans="1:3" ht="15.75" customHeight="1">
      <c r="A49" s="5"/>
      <c r="B49" s="5"/>
      <c r="C49" s="5"/>
    </row>
    <row r="50" spans="1:3" ht="15.75" customHeight="1">
      <c r="A50" s="5"/>
      <c r="B50" s="5"/>
      <c r="C50" s="5"/>
    </row>
  </sheetData>
  <printOptions/>
  <pageMargins left="0.9097222222222222" right="0.9" top="1.25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F161"/>
  <sheetViews>
    <sheetView tabSelected="1" workbookViewId="0" topLeftCell="A29">
      <selection activeCell="F43" sqref="F43"/>
    </sheetView>
  </sheetViews>
  <sheetFormatPr defaultColWidth="9.00390625" defaultRowHeight="15.75" customHeight="1"/>
  <cols>
    <col min="1" max="1" width="6.125" style="36" customWidth="1"/>
    <col min="2" max="2" width="4.125" style="36" customWidth="1"/>
    <col min="3" max="3" width="58.25390625" style="37" customWidth="1"/>
    <col min="4" max="4" width="9.875" style="37" customWidth="1"/>
    <col min="5" max="5" width="9.375" style="37" customWidth="1"/>
    <col min="6" max="6" width="9.875" style="37" customWidth="1"/>
    <col min="7" max="16384" width="0" style="37" hidden="1" customWidth="1"/>
  </cols>
  <sheetData>
    <row r="1" spans="3:6" ht="15.75" customHeight="1">
      <c r="C1" s="89" t="s">
        <v>132</v>
      </c>
      <c r="F1" s="39" t="s">
        <v>22</v>
      </c>
    </row>
    <row r="2" ht="15.75" customHeight="1">
      <c r="C2" s="37" t="s">
        <v>133</v>
      </c>
    </row>
    <row r="4" spans="3:4" ht="15.75" customHeight="1">
      <c r="C4" s="40" t="str">
        <f>Kezdőlap!$B$14</f>
        <v>Pk.60.091/2000/6</v>
      </c>
      <c r="D4" s="41"/>
    </row>
    <row r="5" ht="15.75" customHeight="1">
      <c r="C5" s="38" t="s">
        <v>17</v>
      </c>
    </row>
    <row r="7" ht="15.75" customHeight="1">
      <c r="A7" s="42" t="s">
        <v>23</v>
      </c>
    </row>
    <row r="8" spans="3:6" ht="15" customHeight="1">
      <c r="C8" s="43">
        <f>+Kezdőlap!$B$18</f>
        <v>40908</v>
      </c>
      <c r="D8" s="44"/>
      <c r="E8" s="44"/>
      <c r="F8" s="45" t="s">
        <v>24</v>
      </c>
    </row>
    <row r="9" spans="1:6" s="51" customFormat="1" ht="54" customHeight="1">
      <c r="A9" s="46" t="s">
        <v>25</v>
      </c>
      <c r="B9" s="47"/>
      <c r="C9" s="48" t="s">
        <v>26</v>
      </c>
      <c r="D9" s="49" t="s">
        <v>27</v>
      </c>
      <c r="E9" s="50" t="s">
        <v>28</v>
      </c>
      <c r="F9" s="49" t="s">
        <v>29</v>
      </c>
    </row>
    <row r="10" spans="1:6" s="36" customFormat="1" ht="15.75" customHeight="1">
      <c r="A10" s="46" t="s">
        <v>30</v>
      </c>
      <c r="B10" s="47"/>
      <c r="C10" s="48" t="s">
        <v>31</v>
      </c>
      <c r="D10" s="49" t="s">
        <v>32</v>
      </c>
      <c r="E10" s="50" t="s">
        <v>33</v>
      </c>
      <c r="F10" s="49" t="s">
        <v>34</v>
      </c>
    </row>
    <row r="11" spans="1:6" ht="15.75" customHeight="1">
      <c r="A11" s="52">
        <v>1</v>
      </c>
      <c r="B11" s="53" t="s">
        <v>35</v>
      </c>
      <c r="C11" s="54" t="s">
        <v>36</v>
      </c>
      <c r="D11" s="55">
        <f>+SUM(D12:D14)</f>
        <v>1565</v>
      </c>
      <c r="E11" s="55">
        <f>+SUM(E12:E14)</f>
        <v>0</v>
      </c>
      <c r="F11" s="55">
        <f>+SUM(F12:F14)</f>
        <v>1473</v>
      </c>
    </row>
    <row r="12" spans="1:6" ht="15.75" customHeight="1">
      <c r="A12" s="52">
        <v>2</v>
      </c>
      <c r="B12" s="56" t="s">
        <v>37</v>
      </c>
      <c r="C12" s="57" t="s">
        <v>38</v>
      </c>
      <c r="D12" s="58">
        <v>203</v>
      </c>
      <c r="E12" s="58"/>
      <c r="F12" s="59">
        <v>203</v>
      </c>
    </row>
    <row r="13" spans="1:6" ht="15.75" customHeight="1">
      <c r="A13" s="52">
        <v>3</v>
      </c>
      <c r="B13" s="56" t="s">
        <v>39</v>
      </c>
      <c r="C13" s="57" t="s">
        <v>40</v>
      </c>
      <c r="D13" s="58">
        <v>862</v>
      </c>
      <c r="E13" s="58"/>
      <c r="F13" s="59">
        <v>770</v>
      </c>
    </row>
    <row r="14" spans="1:6" ht="15.75" customHeight="1">
      <c r="A14" s="52">
        <v>4</v>
      </c>
      <c r="B14" s="56" t="s">
        <v>41</v>
      </c>
      <c r="C14" s="57" t="s">
        <v>42</v>
      </c>
      <c r="D14" s="58">
        <v>500</v>
      </c>
      <c r="E14" s="58"/>
      <c r="F14" s="59">
        <v>500</v>
      </c>
    </row>
    <row r="15" spans="1:6" ht="15.75" customHeight="1">
      <c r="A15" s="52">
        <v>5</v>
      </c>
      <c r="B15" s="53" t="s">
        <v>43</v>
      </c>
      <c r="C15" s="60" t="s">
        <v>44</v>
      </c>
      <c r="D15" s="55">
        <f>+SUM(D16:D19)</f>
        <v>17263</v>
      </c>
      <c r="E15" s="55">
        <f>+SUM(E16:E19)</f>
        <v>0</v>
      </c>
      <c r="F15" s="55">
        <f>+SUM(F16:F19)</f>
        <v>17352</v>
      </c>
    </row>
    <row r="16" spans="1:6" ht="15.75" customHeight="1">
      <c r="A16" s="52">
        <v>6</v>
      </c>
      <c r="B16" s="56" t="s">
        <v>37</v>
      </c>
      <c r="C16" s="57" t="s">
        <v>45</v>
      </c>
      <c r="D16" s="58"/>
      <c r="E16" s="58"/>
      <c r="F16" s="59"/>
    </row>
    <row r="17" spans="1:6" ht="15.75" customHeight="1">
      <c r="A17" s="52">
        <v>7</v>
      </c>
      <c r="B17" s="56" t="s">
        <v>39</v>
      </c>
      <c r="C17" s="61" t="s">
        <v>46</v>
      </c>
      <c r="D17" s="58">
        <v>4426</v>
      </c>
      <c r="E17" s="58"/>
      <c r="F17" s="59">
        <f>3701+91</f>
        <v>3792</v>
      </c>
    </row>
    <row r="18" spans="1:6" ht="15.75" customHeight="1">
      <c r="A18" s="52">
        <v>8</v>
      </c>
      <c r="B18" s="56" t="s">
        <v>41</v>
      </c>
      <c r="C18" s="57" t="s">
        <v>47</v>
      </c>
      <c r="D18" s="58"/>
      <c r="E18" s="58"/>
      <c r="F18" s="59"/>
    </row>
    <row r="19" spans="1:6" ht="15.75" customHeight="1">
      <c r="A19" s="52">
        <v>9</v>
      </c>
      <c r="B19" s="56" t="s">
        <v>48</v>
      </c>
      <c r="C19" s="57" t="s">
        <v>49</v>
      </c>
      <c r="D19" s="58">
        <v>12837</v>
      </c>
      <c r="E19" s="58"/>
      <c r="F19" s="59">
        <v>13560</v>
      </c>
    </row>
    <row r="20" spans="1:6" ht="15.75" customHeight="1">
      <c r="A20" s="52">
        <v>10</v>
      </c>
      <c r="B20" s="53" t="s">
        <v>50</v>
      </c>
      <c r="C20" s="60" t="s">
        <v>51</v>
      </c>
      <c r="D20" s="58">
        <v>1617</v>
      </c>
      <c r="E20" s="58"/>
      <c r="F20" s="59">
        <v>2276</v>
      </c>
    </row>
    <row r="21" spans="1:5" ht="15.75" customHeight="1">
      <c r="A21" s="37"/>
      <c r="C21" s="62"/>
      <c r="D21" s="62"/>
      <c r="E21" s="62"/>
    </row>
    <row r="22" spans="1:6" ht="15.75" customHeight="1">
      <c r="A22" s="52">
        <v>11</v>
      </c>
      <c r="B22" s="56"/>
      <c r="C22" s="60" t="s">
        <v>52</v>
      </c>
      <c r="D22" s="63">
        <f>+D11+D15+D20</f>
        <v>20445</v>
      </c>
      <c r="E22" s="63">
        <f>+E11+E15+E20</f>
        <v>0</v>
      </c>
      <c r="F22" s="63">
        <f>+F11+F15+F20</f>
        <v>21101</v>
      </c>
    </row>
    <row r="23" spans="3:5" ht="15.75" customHeight="1">
      <c r="C23" s="44"/>
      <c r="D23" s="62"/>
      <c r="E23" s="62"/>
    </row>
    <row r="24" spans="2:5" ht="15.75" customHeight="1">
      <c r="B24" s="38" t="s">
        <v>53</v>
      </c>
      <c r="C24" s="44"/>
      <c r="D24" s="62"/>
      <c r="E24" s="62"/>
    </row>
    <row r="25" spans="3:5" ht="15.75" customHeight="1">
      <c r="C25" s="44"/>
      <c r="D25" s="62"/>
      <c r="E25" s="62"/>
    </row>
    <row r="26" spans="1:6" ht="15.75" customHeight="1">
      <c r="A26" s="64" t="s">
        <v>19</v>
      </c>
      <c r="B26" s="65"/>
      <c r="C26" s="66">
        <f>+Kezdőlap!$B$16</f>
        <v>41014</v>
      </c>
      <c r="D26" s="67"/>
      <c r="E26" s="67"/>
      <c r="F26" s="68"/>
    </row>
    <row r="27" spans="1:5" ht="15.75" customHeight="1">
      <c r="A27" s="37"/>
      <c r="B27" s="69"/>
      <c r="C27" s="67"/>
      <c r="E27" s="70" t="s">
        <v>20</v>
      </c>
    </row>
    <row r="28" spans="1:5" ht="15.75" customHeight="1">
      <c r="A28" s="37"/>
      <c r="B28" s="69"/>
      <c r="C28" s="69" t="s">
        <v>21</v>
      </c>
      <c r="E28" s="70"/>
    </row>
    <row r="29" spans="3:6" ht="15.75" customHeight="1">
      <c r="C29" s="89" t="s">
        <v>132</v>
      </c>
      <c r="F29" s="39" t="s">
        <v>54</v>
      </c>
    </row>
    <row r="30" ht="15.75" customHeight="1">
      <c r="C30" s="37" t="s">
        <v>133</v>
      </c>
    </row>
    <row r="31" ht="15.75" customHeight="1"/>
    <row r="32" spans="3:4" ht="15.75" customHeight="1">
      <c r="C32" s="40" t="str">
        <f>Kezdőlap!$B$14</f>
        <v>Pk.60.091/2000/6</v>
      </c>
      <c r="D32" s="41"/>
    </row>
    <row r="33" ht="15.75" customHeight="1">
      <c r="C33" s="38" t="s">
        <v>17</v>
      </c>
    </row>
    <row r="34" ht="15.75" customHeight="1">
      <c r="C34" s="38"/>
    </row>
    <row r="35" ht="15.75" customHeight="1">
      <c r="A35" s="42" t="s">
        <v>55</v>
      </c>
    </row>
    <row r="36" spans="3:6" ht="15.75" customHeight="1">
      <c r="C36" s="43">
        <f>+Kezdőlap!$B$18</f>
        <v>40908</v>
      </c>
      <c r="D36" s="44"/>
      <c r="E36" s="44"/>
      <c r="F36" s="45" t="s">
        <v>24</v>
      </c>
    </row>
    <row r="37" spans="1:6" ht="60.75" customHeight="1">
      <c r="A37" s="46" t="s">
        <v>25</v>
      </c>
      <c r="B37" s="47"/>
      <c r="C37" s="48" t="s">
        <v>26</v>
      </c>
      <c r="D37" s="49" t="s">
        <v>27</v>
      </c>
      <c r="E37" s="50" t="s">
        <v>28</v>
      </c>
      <c r="F37" s="49" t="s">
        <v>29</v>
      </c>
    </row>
    <row r="38" spans="1:6" ht="15.75" customHeight="1">
      <c r="A38" s="46" t="s">
        <v>30</v>
      </c>
      <c r="B38" s="47"/>
      <c r="C38" s="48" t="s">
        <v>31</v>
      </c>
      <c r="D38" s="49" t="s">
        <v>32</v>
      </c>
      <c r="E38" s="50" t="s">
        <v>33</v>
      </c>
      <c r="F38" s="49" t="s">
        <v>34</v>
      </c>
    </row>
    <row r="39" spans="1:6" ht="15.75" customHeight="1">
      <c r="A39" s="52">
        <v>12</v>
      </c>
      <c r="B39" s="53" t="s">
        <v>56</v>
      </c>
      <c r="C39" s="60" t="s">
        <v>57</v>
      </c>
      <c r="D39" s="63">
        <f>+D40-D41+SUM(D42:D46)</f>
        <v>19420</v>
      </c>
      <c r="E39" s="63">
        <f>+E40-E41+SUM(E42:E46)</f>
        <v>0</v>
      </c>
      <c r="F39" s="63">
        <f>+F40-F41+SUM(F42:F46)</f>
        <v>19534</v>
      </c>
    </row>
    <row r="40" spans="1:6" ht="15.75" customHeight="1">
      <c r="A40" s="52">
        <v>13</v>
      </c>
      <c r="B40" s="56" t="s">
        <v>37</v>
      </c>
      <c r="C40" s="57" t="s">
        <v>58</v>
      </c>
      <c r="D40" s="58"/>
      <c r="E40" s="58"/>
      <c r="F40" s="59"/>
    </row>
    <row r="41" spans="1:6" ht="15.75" customHeight="1">
      <c r="A41" s="52">
        <v>14</v>
      </c>
      <c r="B41" s="56" t="s">
        <v>39</v>
      </c>
      <c r="C41" s="57" t="s">
        <v>59</v>
      </c>
      <c r="D41" s="58"/>
      <c r="E41" s="58"/>
      <c r="F41" s="59"/>
    </row>
    <row r="42" spans="1:6" ht="15.75" customHeight="1">
      <c r="A42" s="52">
        <v>15</v>
      </c>
      <c r="B42" s="56" t="s">
        <v>41</v>
      </c>
      <c r="C42" s="57" t="s">
        <v>60</v>
      </c>
      <c r="D42" s="58"/>
      <c r="E42" s="58"/>
      <c r="F42" s="59"/>
    </row>
    <row r="43" spans="1:6" ht="15.75" customHeight="1">
      <c r="A43" s="52">
        <v>16</v>
      </c>
      <c r="B43" s="56" t="s">
        <v>48</v>
      </c>
      <c r="C43" s="57" t="s">
        <v>61</v>
      </c>
      <c r="D43" s="58">
        <v>18261</v>
      </c>
      <c r="E43" s="58"/>
      <c r="F43" s="59">
        <v>19419</v>
      </c>
    </row>
    <row r="44" spans="1:6" ht="15.75" customHeight="1">
      <c r="A44" s="52">
        <v>17</v>
      </c>
      <c r="B44" s="56" t="s">
        <v>62</v>
      </c>
      <c r="C44" s="57" t="s">
        <v>63</v>
      </c>
      <c r="D44" s="58"/>
      <c r="E44" s="58"/>
      <c r="F44" s="59"/>
    </row>
    <row r="45" spans="1:6" ht="15.75" customHeight="1">
      <c r="A45" s="52">
        <v>18</v>
      </c>
      <c r="B45" s="56" t="s">
        <v>64</v>
      </c>
      <c r="C45" s="57" t="s">
        <v>65</v>
      </c>
      <c r="D45" s="58"/>
      <c r="E45" s="58"/>
      <c r="F45" s="59"/>
    </row>
    <row r="46" spans="1:6" ht="15.75" customHeight="1">
      <c r="A46" s="52">
        <v>19</v>
      </c>
      <c r="B46" s="56" t="s">
        <v>66</v>
      </c>
      <c r="C46" s="57" t="s">
        <v>67</v>
      </c>
      <c r="D46" s="58">
        <v>1159</v>
      </c>
      <c r="E46" s="58"/>
      <c r="F46" s="59">
        <v>115</v>
      </c>
    </row>
    <row r="47" spans="1:6" ht="15.75" customHeight="1">
      <c r="A47" s="52">
        <v>20</v>
      </c>
      <c r="B47" s="53" t="s">
        <v>68</v>
      </c>
      <c r="C47" s="60" t="s">
        <v>69</v>
      </c>
      <c r="D47" s="58"/>
      <c r="E47" s="58"/>
      <c r="F47" s="59"/>
    </row>
    <row r="48" spans="1:6" ht="15.75" customHeight="1">
      <c r="A48" s="52">
        <v>21</v>
      </c>
      <c r="B48" s="53" t="s">
        <v>70</v>
      </c>
      <c r="C48" s="60" t="s">
        <v>71</v>
      </c>
      <c r="D48" s="55">
        <f>+SUM(D49:D51)</f>
        <v>615</v>
      </c>
      <c r="E48" s="55">
        <f>+SUM(E49:E51)</f>
        <v>0</v>
      </c>
      <c r="F48" s="55">
        <f>+SUM(F49:F51)</f>
        <v>1450</v>
      </c>
    </row>
    <row r="49" spans="1:6" ht="15.75" customHeight="1">
      <c r="A49" s="52">
        <v>22</v>
      </c>
      <c r="B49" s="56" t="s">
        <v>37</v>
      </c>
      <c r="C49" s="71" t="s">
        <v>72</v>
      </c>
      <c r="D49" s="58"/>
      <c r="E49" s="58"/>
      <c r="F49" s="59"/>
    </row>
    <row r="50" spans="1:6" ht="15.75" customHeight="1">
      <c r="A50" s="52">
        <v>23</v>
      </c>
      <c r="B50" s="56" t="s">
        <v>39</v>
      </c>
      <c r="C50" s="71" t="s">
        <v>73</v>
      </c>
      <c r="D50" s="58"/>
      <c r="E50" s="58"/>
      <c r="F50" s="59"/>
    </row>
    <row r="51" spans="1:6" ht="15.75" customHeight="1">
      <c r="A51" s="52">
        <v>24</v>
      </c>
      <c r="B51" s="56" t="s">
        <v>41</v>
      </c>
      <c r="C51" s="71" t="s">
        <v>74</v>
      </c>
      <c r="D51" s="58">
        <v>615</v>
      </c>
      <c r="E51" s="58"/>
      <c r="F51" s="59">
        <v>1450</v>
      </c>
    </row>
    <row r="52" spans="1:6" ht="15.75" customHeight="1">
      <c r="A52" s="52">
        <v>25</v>
      </c>
      <c r="B52" s="53" t="s">
        <v>75</v>
      </c>
      <c r="C52" s="72" t="s">
        <v>76</v>
      </c>
      <c r="D52" s="58">
        <v>410</v>
      </c>
      <c r="E52" s="58"/>
      <c r="F52" s="59">
        <v>117</v>
      </c>
    </row>
    <row r="53" spans="1:5" ht="15.75" customHeight="1">
      <c r="A53" s="37"/>
      <c r="C53" s="73"/>
      <c r="D53" s="62"/>
      <c r="E53" s="62"/>
    </row>
    <row r="54" spans="1:6" ht="15.75" customHeight="1">
      <c r="A54" s="52">
        <v>26</v>
      </c>
      <c r="B54" s="56"/>
      <c r="C54" s="72" t="s">
        <v>77</v>
      </c>
      <c r="D54" s="63">
        <f>+D39+D47+D48+D52</f>
        <v>20445</v>
      </c>
      <c r="E54" s="63">
        <f>+E39+E47+E48+E52</f>
        <v>0</v>
      </c>
      <c r="F54" s="63">
        <f>+F39+F47+F48+F52</f>
        <v>21101</v>
      </c>
    </row>
    <row r="56" ht="15.75" customHeight="1">
      <c r="B56" s="38" t="s">
        <v>53</v>
      </c>
    </row>
    <row r="58" spans="1:6" ht="15.75" customHeight="1">
      <c r="A58" s="64" t="s">
        <v>19</v>
      </c>
      <c r="B58" s="65"/>
      <c r="C58" s="66">
        <f>+Kezdőlap!$B$16</f>
        <v>41014</v>
      </c>
      <c r="D58" s="67"/>
      <c r="E58" s="67"/>
      <c r="F58" s="68"/>
    </row>
    <row r="59" spans="1:5" ht="15.75" customHeight="1">
      <c r="A59" s="37"/>
      <c r="B59" s="69"/>
      <c r="C59" s="67"/>
      <c r="E59" s="70" t="s">
        <v>20</v>
      </c>
    </row>
    <row r="60" spans="1:5" ht="15.75" customHeight="1">
      <c r="A60" s="37"/>
      <c r="B60" s="69"/>
      <c r="C60" s="69" t="s">
        <v>21</v>
      </c>
      <c r="E60" s="70"/>
    </row>
    <row r="62" ht="15.75" customHeight="1">
      <c r="B62" s="38"/>
    </row>
    <row r="82" ht="15.75" customHeight="1">
      <c r="B82" s="51"/>
    </row>
    <row r="109" ht="15.75" customHeight="1">
      <c r="B109" s="51"/>
    </row>
    <row r="114" ht="15.75" customHeight="1">
      <c r="B114" s="51"/>
    </row>
    <row r="126" ht="15.75" customHeight="1">
      <c r="B126" s="51"/>
    </row>
    <row r="131" ht="15.75" customHeight="1">
      <c r="B131" s="51"/>
    </row>
    <row r="134" ht="15.75" customHeight="1">
      <c r="B134" s="51"/>
    </row>
    <row r="137" ht="15.75" customHeight="1">
      <c r="B137" s="51"/>
    </row>
    <row r="156" ht="15.75" customHeight="1">
      <c r="B156" s="51"/>
    </row>
    <row r="161" ht="15.75" customHeight="1">
      <c r="B161" s="51"/>
    </row>
  </sheetData>
  <printOptions horizontalCentered="1"/>
  <pageMargins left="0.3597222222222222" right="0.2902777777777778" top="0.9840277777777778" bottom="0.9840277777777778" header="0.5118055555555556" footer="0.5118055555555556"/>
  <pageSetup horizontalDpi="300" verticalDpi="300" orientation="portrait" paperSize="9" scale="97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13"/>
  <dimension ref="A1:F132"/>
  <sheetViews>
    <sheetView tabSelected="1" workbookViewId="0" topLeftCell="A1">
      <selection activeCell="F43" sqref="F43"/>
    </sheetView>
  </sheetViews>
  <sheetFormatPr defaultColWidth="9.00390625" defaultRowHeight="15.75" customHeight="1"/>
  <cols>
    <col min="1" max="1" width="6.125" style="36" customWidth="1"/>
    <col min="2" max="2" width="6.375" style="36" customWidth="1"/>
    <col min="3" max="3" width="58.25390625" style="37" customWidth="1"/>
    <col min="4" max="4" width="9.875" style="37" customWidth="1"/>
    <col min="5" max="5" width="9.375" style="37" customWidth="1"/>
    <col min="6" max="6" width="9.875" style="37" customWidth="1"/>
    <col min="7" max="7" width="9.25390625" style="37" customWidth="1"/>
    <col min="8" max="16384" width="0" style="37" hidden="1" customWidth="1"/>
  </cols>
  <sheetData>
    <row r="1" spans="3:6" ht="15.75" customHeight="1">
      <c r="C1" s="89" t="s">
        <v>132</v>
      </c>
      <c r="F1" s="39" t="s">
        <v>78</v>
      </c>
    </row>
    <row r="2" ht="15.75" customHeight="1">
      <c r="C2" s="37" t="s">
        <v>133</v>
      </c>
    </row>
    <row r="4" spans="3:4" ht="15.75" customHeight="1">
      <c r="C4" s="40" t="str">
        <f>Kezdőlap!$B$14</f>
        <v>Pk.60.091/2000/6</v>
      </c>
      <c r="D4" s="41"/>
    </row>
    <row r="5" ht="15.75" customHeight="1">
      <c r="C5" s="38" t="s">
        <v>17</v>
      </c>
    </row>
    <row r="7" ht="15.75" customHeight="1">
      <c r="A7" s="42" t="s">
        <v>79</v>
      </c>
    </row>
    <row r="8" spans="1:6" ht="15" customHeight="1">
      <c r="A8" s="38"/>
      <c r="C8" s="43">
        <f>+Kezdőlap!$B$18</f>
        <v>40908</v>
      </c>
      <c r="D8" s="44"/>
      <c r="E8" s="44"/>
      <c r="F8" s="45" t="s">
        <v>24</v>
      </c>
    </row>
    <row r="9" spans="1:6" s="51" customFormat="1" ht="54" customHeight="1">
      <c r="A9" s="46" t="s">
        <v>25</v>
      </c>
      <c r="B9" s="47"/>
      <c r="C9" s="48" t="s">
        <v>26</v>
      </c>
      <c r="D9" s="49" t="s">
        <v>27</v>
      </c>
      <c r="E9" s="50" t="s">
        <v>28</v>
      </c>
      <c r="F9" s="49" t="s">
        <v>29</v>
      </c>
    </row>
    <row r="10" spans="1:6" s="36" customFormat="1" ht="15.75" customHeight="1">
      <c r="A10" s="46" t="s">
        <v>30</v>
      </c>
      <c r="B10" s="47"/>
      <c r="C10" s="48" t="s">
        <v>31</v>
      </c>
      <c r="D10" s="49" t="s">
        <v>32</v>
      </c>
      <c r="E10" s="50" t="s">
        <v>33</v>
      </c>
      <c r="F10" s="49" t="s">
        <v>34</v>
      </c>
    </row>
    <row r="11" spans="1:6" ht="15.75" customHeight="1">
      <c r="A11" s="74">
        <v>1</v>
      </c>
      <c r="B11" s="53" t="s">
        <v>37</v>
      </c>
      <c r="C11" s="60" t="s">
        <v>80</v>
      </c>
      <c r="D11" s="58">
        <v>19200</v>
      </c>
      <c r="E11" s="58"/>
      <c r="F11" s="59">
        <f>17461+186</f>
        <v>17647</v>
      </c>
    </row>
    <row r="12" spans="1:6" ht="15.75" customHeight="1">
      <c r="A12" s="52">
        <v>2</v>
      </c>
      <c r="B12" s="53" t="s">
        <v>39</v>
      </c>
      <c r="C12" s="60" t="s">
        <v>81</v>
      </c>
      <c r="D12" s="58"/>
      <c r="E12" s="58"/>
      <c r="F12" s="59"/>
    </row>
    <row r="13" spans="1:6" ht="15.75" customHeight="1">
      <c r="A13" s="74">
        <v>3</v>
      </c>
      <c r="B13" s="53" t="s">
        <v>41</v>
      </c>
      <c r="C13" s="60" t="s">
        <v>82</v>
      </c>
      <c r="D13" s="58">
        <v>9798</v>
      </c>
      <c r="E13" s="58"/>
      <c r="F13" s="59">
        <v>17865</v>
      </c>
    </row>
    <row r="14" spans="1:6" ht="15.75" customHeight="1">
      <c r="A14" s="52">
        <v>4</v>
      </c>
      <c r="B14" s="53" t="s">
        <v>48</v>
      </c>
      <c r="C14" s="60" t="s">
        <v>83</v>
      </c>
      <c r="D14" s="58">
        <v>13071</v>
      </c>
      <c r="E14" s="58"/>
      <c r="F14" s="59">
        <f>2351+13444+130</f>
        <v>15925</v>
      </c>
    </row>
    <row r="15" spans="1:6" ht="15.75" customHeight="1">
      <c r="A15" s="74">
        <v>5</v>
      </c>
      <c r="B15" s="53" t="s">
        <v>62</v>
      </c>
      <c r="C15" s="60" t="s">
        <v>84</v>
      </c>
      <c r="D15" s="58">
        <v>13925</v>
      </c>
      <c r="E15" s="58"/>
      <c r="F15" s="59">
        <f>12466+3366+3038</f>
        <v>18870</v>
      </c>
    </row>
    <row r="16" spans="1:6" ht="15.75" customHeight="1">
      <c r="A16" s="52">
        <v>6</v>
      </c>
      <c r="B16" s="53" t="s">
        <v>64</v>
      </c>
      <c r="C16" s="60" t="s">
        <v>85</v>
      </c>
      <c r="D16" s="58">
        <v>142</v>
      </c>
      <c r="E16" s="58"/>
      <c r="F16" s="59">
        <v>214</v>
      </c>
    </row>
    <row r="17" spans="1:6" ht="15.75" customHeight="1">
      <c r="A17" s="74">
        <v>7</v>
      </c>
      <c r="B17" s="53" t="s">
        <v>66</v>
      </c>
      <c r="C17" s="60" t="s">
        <v>86</v>
      </c>
      <c r="D17" s="58">
        <v>968</v>
      </c>
      <c r="E17" s="58"/>
      <c r="F17" s="59">
        <v>654</v>
      </c>
    </row>
    <row r="18" spans="1:6" ht="31.5" customHeight="1">
      <c r="A18" s="75">
        <v>8</v>
      </c>
      <c r="B18" s="76" t="s">
        <v>35</v>
      </c>
      <c r="C18" s="77" t="s">
        <v>87</v>
      </c>
      <c r="D18" s="63">
        <f>+SUM(D11:D13)-SUM(D14:D17)</f>
        <v>892</v>
      </c>
      <c r="E18" s="63">
        <f>+SUM(E11:E13)-SUM(E14:E17)</f>
        <v>0</v>
      </c>
      <c r="F18" s="63">
        <f>+SUM(F11:F13)-SUM(F14:F17)</f>
        <v>-151</v>
      </c>
    </row>
    <row r="19" spans="1:6" ht="15.75" customHeight="1">
      <c r="A19" s="74">
        <v>9</v>
      </c>
      <c r="B19" s="53" t="s">
        <v>88</v>
      </c>
      <c r="C19" s="54" t="s">
        <v>89</v>
      </c>
      <c r="D19" s="59">
        <v>267</v>
      </c>
      <c r="E19" s="58"/>
      <c r="F19" s="59">
        <v>266</v>
      </c>
    </row>
    <row r="20" spans="1:6" ht="15.75" customHeight="1">
      <c r="A20" s="52">
        <v>10</v>
      </c>
      <c r="B20" s="53" t="s">
        <v>90</v>
      </c>
      <c r="C20" s="54" t="s">
        <v>91</v>
      </c>
      <c r="D20" s="59">
        <v>0</v>
      </c>
      <c r="E20" s="58"/>
      <c r="F20" s="59">
        <v>0</v>
      </c>
    </row>
    <row r="21" spans="1:6" ht="15.75" customHeight="1">
      <c r="A21" s="74">
        <v>11</v>
      </c>
      <c r="B21" s="56" t="s">
        <v>43</v>
      </c>
      <c r="C21" s="78" t="s">
        <v>92</v>
      </c>
      <c r="D21" s="55">
        <f>+D19-D20</f>
        <v>267</v>
      </c>
      <c r="E21" s="55">
        <f>+E19-E20</f>
        <v>0</v>
      </c>
      <c r="F21" s="55">
        <f>+F19-F20</f>
        <v>266</v>
      </c>
    </row>
    <row r="22" spans="1:6" ht="15.75" customHeight="1">
      <c r="A22" s="52">
        <v>12</v>
      </c>
      <c r="B22" s="79" t="s">
        <v>50</v>
      </c>
      <c r="C22" s="80" t="s">
        <v>93</v>
      </c>
      <c r="D22" s="81">
        <f>+D18+D21</f>
        <v>1159</v>
      </c>
      <c r="E22" s="81">
        <f>+E18+E21</f>
        <v>0</v>
      </c>
      <c r="F22" s="81">
        <f>+F18+F21</f>
        <v>115</v>
      </c>
    </row>
    <row r="23" spans="1:6" ht="15.75" customHeight="1">
      <c r="A23" s="74">
        <v>13</v>
      </c>
      <c r="B23" s="47" t="s">
        <v>94</v>
      </c>
      <c r="C23" s="82" t="s">
        <v>95</v>
      </c>
      <c r="D23" s="83"/>
      <c r="E23" s="58"/>
      <c r="F23" s="59"/>
    </row>
    <row r="24" spans="1:6" ht="15.75" customHeight="1">
      <c r="A24" s="52">
        <v>14</v>
      </c>
      <c r="B24" s="53" t="s">
        <v>96</v>
      </c>
      <c r="C24" s="54" t="s">
        <v>97</v>
      </c>
      <c r="D24" s="58"/>
      <c r="E24" s="58"/>
      <c r="F24" s="59"/>
    </row>
    <row r="25" spans="1:6" ht="15.75" customHeight="1">
      <c r="A25" s="74">
        <v>15</v>
      </c>
      <c r="B25" s="56" t="s">
        <v>56</v>
      </c>
      <c r="C25" s="57" t="s">
        <v>98</v>
      </c>
      <c r="D25" s="55">
        <f>+D23-D24</f>
        <v>0</v>
      </c>
      <c r="E25" s="55">
        <f>+E23-E24</f>
        <v>0</v>
      </c>
      <c r="F25" s="55">
        <f>+F23-F24</f>
        <v>0</v>
      </c>
    </row>
    <row r="26" spans="1:6" ht="15.75" customHeight="1">
      <c r="A26" s="52">
        <v>16</v>
      </c>
      <c r="B26" s="56" t="s">
        <v>68</v>
      </c>
      <c r="C26" s="57" t="s">
        <v>99</v>
      </c>
      <c r="D26" s="63">
        <f>+D22+D25</f>
        <v>1159</v>
      </c>
      <c r="E26" s="63">
        <f>+E22+E25</f>
        <v>0</v>
      </c>
      <c r="F26" s="63">
        <f>+F22+F25</f>
        <v>115</v>
      </c>
    </row>
    <row r="27" spans="1:6" ht="15.75" customHeight="1">
      <c r="A27" s="74">
        <v>17</v>
      </c>
      <c r="B27" s="53" t="s">
        <v>100</v>
      </c>
      <c r="C27" s="60" t="s">
        <v>101</v>
      </c>
      <c r="D27" s="58"/>
      <c r="E27" s="58"/>
      <c r="F27" s="59"/>
    </row>
    <row r="28" spans="1:6" ht="15.75" customHeight="1">
      <c r="A28" s="52">
        <v>18</v>
      </c>
      <c r="B28" s="56" t="s">
        <v>70</v>
      </c>
      <c r="C28" s="57" t="s">
        <v>102</v>
      </c>
      <c r="D28" s="63">
        <f>+D26-D27</f>
        <v>1159</v>
      </c>
      <c r="E28" s="63">
        <f>+E26-E27</f>
        <v>0</v>
      </c>
      <c r="F28" s="63">
        <f>+F26-F27</f>
        <v>115</v>
      </c>
    </row>
    <row r="29" spans="1:6" ht="15.75" customHeight="1">
      <c r="A29" s="74">
        <v>19</v>
      </c>
      <c r="B29" s="56" t="s">
        <v>75</v>
      </c>
      <c r="C29" s="61" t="s">
        <v>67</v>
      </c>
      <c r="D29" s="58">
        <v>1159</v>
      </c>
      <c r="E29" s="58"/>
      <c r="F29" s="59">
        <v>115</v>
      </c>
    </row>
    <row r="30" spans="2:5" ht="15.75" customHeight="1">
      <c r="B30" s="37"/>
      <c r="D30" s="84"/>
      <c r="E30" s="62"/>
    </row>
    <row r="31" spans="2:5" ht="15.75" customHeight="1">
      <c r="B31" s="37" t="s">
        <v>53</v>
      </c>
      <c r="D31" s="67"/>
      <c r="E31" s="62"/>
    </row>
    <row r="32" spans="2:5" ht="15.75" customHeight="1">
      <c r="B32" s="37"/>
      <c r="D32" s="67"/>
      <c r="E32" s="62"/>
    </row>
    <row r="33" spans="1:6" ht="15.75" customHeight="1">
      <c r="A33" s="64" t="s">
        <v>19</v>
      </c>
      <c r="B33" s="65"/>
      <c r="C33" s="66">
        <f>+Kezdőlap!$B$16</f>
        <v>41014</v>
      </c>
      <c r="D33" s="67"/>
      <c r="E33" s="67"/>
      <c r="F33" s="68"/>
    </row>
    <row r="34" spans="1:5" ht="15.75" customHeight="1">
      <c r="A34" s="37"/>
      <c r="B34" s="69"/>
      <c r="C34" s="67"/>
      <c r="E34" s="70" t="s">
        <v>20</v>
      </c>
    </row>
    <row r="35" spans="1:5" ht="15.75" customHeight="1">
      <c r="A35" s="37"/>
      <c r="B35" s="69"/>
      <c r="C35" s="69" t="s">
        <v>21</v>
      </c>
      <c r="E35" s="70"/>
    </row>
    <row r="36" spans="3:5" ht="15.75" customHeight="1">
      <c r="C36" s="44"/>
      <c r="D36" s="62"/>
      <c r="E36" s="62"/>
    </row>
    <row r="53" ht="15.75" customHeight="1">
      <c r="B53" s="51"/>
    </row>
    <row r="80" ht="15.75" customHeight="1">
      <c r="B80" s="51"/>
    </row>
    <row r="85" ht="15.75" customHeight="1">
      <c r="B85" s="51"/>
    </row>
    <row r="97" ht="15.75" customHeight="1">
      <c r="B97" s="51"/>
    </row>
    <row r="102" ht="15.75" customHeight="1">
      <c r="B102" s="51"/>
    </row>
    <row r="105" ht="15.75" customHeight="1">
      <c r="B105" s="51"/>
    </row>
    <row r="108" ht="15.75" customHeight="1">
      <c r="B108" s="51"/>
    </row>
    <row r="127" ht="15.75" customHeight="1">
      <c r="B127" s="51"/>
    </row>
    <row r="132" ht="15.75" customHeight="1">
      <c r="B132" s="51"/>
    </row>
  </sheetData>
  <printOptions horizontalCentered="1"/>
  <pageMargins left="0.3597222222222222" right="0.2902777777777778" top="0.9840277777777778" bottom="0.9840277777777778" header="0.5118055555555556" footer="0.5118055555555556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14"/>
  <dimension ref="A1:F141"/>
  <sheetViews>
    <sheetView tabSelected="1" workbookViewId="0" topLeftCell="A1">
      <selection activeCell="F43" sqref="F43"/>
    </sheetView>
  </sheetViews>
  <sheetFormatPr defaultColWidth="9.00390625" defaultRowHeight="15.75" customHeight="1"/>
  <cols>
    <col min="1" max="1" width="6.125" style="36" customWidth="1"/>
    <col min="2" max="2" width="6.375" style="36" customWidth="1"/>
    <col min="3" max="3" width="55.75390625" style="37" customWidth="1"/>
    <col min="4" max="4" width="11.00390625" style="37" customWidth="1"/>
    <col min="5" max="5" width="11.75390625" style="37" customWidth="1"/>
    <col min="6" max="6" width="9.875" style="37" customWidth="1"/>
    <col min="7" max="7" width="9.25390625" style="37" customWidth="1"/>
    <col min="8" max="16384" width="0" style="37" hidden="1" customWidth="1"/>
  </cols>
  <sheetData>
    <row r="1" spans="3:6" ht="15.75" customHeight="1">
      <c r="C1" s="89" t="s">
        <v>132</v>
      </c>
      <c r="F1" s="39" t="s">
        <v>103</v>
      </c>
    </row>
    <row r="2" ht="15.75" customHeight="1">
      <c r="C2" s="37" t="s">
        <v>133</v>
      </c>
    </row>
    <row r="4" spans="3:4" ht="15.75" customHeight="1">
      <c r="C4" s="40" t="str">
        <f>Kezdőlap!$B$14</f>
        <v>Pk.60.091/2000/6</v>
      </c>
      <c r="D4" s="41"/>
    </row>
    <row r="5" ht="15.75" customHeight="1">
      <c r="C5" s="38" t="s">
        <v>17</v>
      </c>
    </row>
    <row r="7" ht="15.75" customHeight="1">
      <c r="A7" s="42" t="s">
        <v>104</v>
      </c>
    </row>
    <row r="8" spans="1:6" ht="15" customHeight="1">
      <c r="A8" s="38"/>
      <c r="C8" s="43">
        <f>+Kezdőlap!$B$18</f>
        <v>40908</v>
      </c>
      <c r="D8" s="44"/>
      <c r="E8" s="44"/>
      <c r="F8" s="45" t="s">
        <v>24</v>
      </c>
    </row>
    <row r="9" spans="1:6" s="51" customFormat="1" ht="54" customHeight="1">
      <c r="A9" s="46" t="s">
        <v>25</v>
      </c>
      <c r="B9" s="47"/>
      <c r="C9" s="48" t="s">
        <v>26</v>
      </c>
      <c r="D9" s="46" t="s">
        <v>105</v>
      </c>
      <c r="E9" s="50" t="s">
        <v>106</v>
      </c>
      <c r="F9" s="49" t="s">
        <v>107</v>
      </c>
    </row>
    <row r="10" spans="1:6" s="36" customFormat="1" ht="15.75" customHeight="1">
      <c r="A10" s="46" t="s">
        <v>30</v>
      </c>
      <c r="B10" s="47"/>
      <c r="C10" s="48" t="s">
        <v>31</v>
      </c>
      <c r="D10" s="49" t="s">
        <v>32</v>
      </c>
      <c r="E10" s="50" t="s">
        <v>33</v>
      </c>
      <c r="F10" s="49" t="s">
        <v>34</v>
      </c>
    </row>
    <row r="11" spans="1:6" ht="15.75" customHeight="1">
      <c r="A11" s="74">
        <v>1</v>
      </c>
      <c r="B11" s="53" t="s">
        <v>108</v>
      </c>
      <c r="C11" s="60" t="s">
        <v>80</v>
      </c>
      <c r="D11" s="58">
        <f>17647-10764</f>
        <v>6883</v>
      </c>
      <c r="E11" s="58"/>
      <c r="F11" s="85">
        <f aca="true" t="shared" si="0" ref="F11:F34">D11+E11</f>
        <v>6883</v>
      </c>
    </row>
    <row r="12" spans="1:6" ht="15.75" customHeight="1">
      <c r="A12" s="52">
        <v>2</v>
      </c>
      <c r="B12" s="53" t="s">
        <v>109</v>
      </c>
      <c r="C12" s="60" t="s">
        <v>81</v>
      </c>
      <c r="D12" s="58"/>
      <c r="E12" s="58"/>
      <c r="F12" s="85">
        <f t="shared" si="0"/>
        <v>0</v>
      </c>
    </row>
    <row r="13" spans="1:6" ht="15.75" customHeight="1">
      <c r="A13" s="74">
        <v>3</v>
      </c>
      <c r="B13" s="53" t="s">
        <v>110</v>
      </c>
      <c r="C13" s="60" t="s">
        <v>82</v>
      </c>
      <c r="D13" s="58">
        <v>17865</v>
      </c>
      <c r="E13" s="58"/>
      <c r="F13" s="85">
        <f t="shared" si="0"/>
        <v>17865</v>
      </c>
    </row>
    <row r="14" spans="1:6" ht="15.75" customHeight="1">
      <c r="A14" s="74"/>
      <c r="B14" s="56"/>
      <c r="C14" s="57" t="s">
        <v>111</v>
      </c>
      <c r="D14" s="86">
        <f>SUM(D15:D18)</f>
        <v>17865</v>
      </c>
      <c r="E14" s="86">
        <f>SUM(E15:E18)</f>
        <v>0</v>
      </c>
      <c r="F14" s="85">
        <f t="shared" si="0"/>
        <v>17865</v>
      </c>
    </row>
    <row r="15" spans="1:6" ht="15.75" customHeight="1">
      <c r="A15" s="74"/>
      <c r="B15" s="56"/>
      <c r="C15" s="57" t="s">
        <v>112</v>
      </c>
      <c r="D15" s="58"/>
      <c r="E15" s="58"/>
      <c r="F15" s="85">
        <f t="shared" si="0"/>
        <v>0</v>
      </c>
    </row>
    <row r="16" spans="1:6" ht="15.75" customHeight="1">
      <c r="A16" s="74"/>
      <c r="B16" s="56"/>
      <c r="C16" s="57" t="s">
        <v>113</v>
      </c>
      <c r="D16" s="58">
        <v>1301</v>
      </c>
      <c r="E16" s="58"/>
      <c r="F16" s="85">
        <f t="shared" si="0"/>
        <v>1301</v>
      </c>
    </row>
    <row r="17" spans="1:6" ht="15.75" customHeight="1">
      <c r="A17" s="74"/>
      <c r="B17" s="56"/>
      <c r="C17" s="57" t="s">
        <v>114</v>
      </c>
      <c r="D17" s="58"/>
      <c r="E17" s="58"/>
      <c r="F17" s="85">
        <v>0</v>
      </c>
    </row>
    <row r="18" spans="1:6" ht="15.75" customHeight="1">
      <c r="A18" s="74"/>
      <c r="B18" s="56"/>
      <c r="C18" s="57" t="s">
        <v>115</v>
      </c>
      <c r="D18" s="58">
        <v>16564</v>
      </c>
      <c r="E18" s="58"/>
      <c r="F18" s="85">
        <f t="shared" si="0"/>
        <v>16564</v>
      </c>
    </row>
    <row r="19" spans="1:6" ht="15.75" customHeight="1">
      <c r="A19" s="74">
        <v>9</v>
      </c>
      <c r="B19" s="53" t="s">
        <v>116</v>
      </c>
      <c r="C19" s="54" t="s">
        <v>89</v>
      </c>
      <c r="D19" s="59">
        <v>266</v>
      </c>
      <c r="E19" s="58"/>
      <c r="F19" s="85">
        <v>12837</v>
      </c>
    </row>
    <row r="20" spans="1:6" ht="15.75" customHeight="1">
      <c r="A20" s="74">
        <v>13</v>
      </c>
      <c r="B20" s="47" t="s">
        <v>117</v>
      </c>
      <c r="C20" s="82" t="s">
        <v>95</v>
      </c>
      <c r="D20" s="83"/>
      <c r="E20" s="58"/>
      <c r="F20" s="85">
        <f t="shared" si="0"/>
        <v>0</v>
      </c>
    </row>
    <row r="21" spans="1:6" ht="15.75" customHeight="1">
      <c r="A21" s="74"/>
      <c r="B21" s="56"/>
      <c r="C21" s="57" t="s">
        <v>111</v>
      </c>
      <c r="D21" s="86">
        <f>SUM(D22:D25)</f>
        <v>0</v>
      </c>
      <c r="E21" s="86">
        <f>SUM(E22:E25)</f>
        <v>0</v>
      </c>
      <c r="F21" s="85">
        <f t="shared" si="0"/>
        <v>0</v>
      </c>
    </row>
    <row r="22" spans="1:6" ht="15.75" customHeight="1">
      <c r="A22" s="74"/>
      <c r="B22" s="56"/>
      <c r="C22" s="57" t="s">
        <v>112</v>
      </c>
      <c r="D22" s="58"/>
      <c r="E22" s="58"/>
      <c r="F22" s="85">
        <f t="shared" si="0"/>
        <v>0</v>
      </c>
    </row>
    <row r="23" spans="1:6" ht="15.75" customHeight="1">
      <c r="A23" s="74"/>
      <c r="B23" s="56"/>
      <c r="C23" s="57" t="s">
        <v>113</v>
      </c>
      <c r="D23" s="58"/>
      <c r="E23" s="58"/>
      <c r="F23" s="85">
        <f t="shared" si="0"/>
        <v>0</v>
      </c>
    </row>
    <row r="24" spans="1:6" ht="15.75" customHeight="1">
      <c r="A24" s="74"/>
      <c r="B24" s="56"/>
      <c r="C24" s="57" t="s">
        <v>114</v>
      </c>
      <c r="D24" s="58"/>
      <c r="E24" s="58"/>
      <c r="F24" s="85">
        <f t="shared" si="0"/>
        <v>0</v>
      </c>
    </row>
    <row r="25" spans="1:6" ht="15.75" customHeight="1">
      <c r="A25" s="74"/>
      <c r="B25" s="56"/>
      <c r="C25" s="57" t="s">
        <v>115</v>
      </c>
      <c r="D25" s="58"/>
      <c r="E25" s="58"/>
      <c r="F25" s="85">
        <f t="shared" si="0"/>
        <v>0</v>
      </c>
    </row>
    <row r="26" spans="1:6" ht="15.75" customHeight="1">
      <c r="A26" s="74"/>
      <c r="B26" s="53" t="s">
        <v>118</v>
      </c>
      <c r="C26" s="60" t="s">
        <v>119</v>
      </c>
      <c r="D26" s="58">
        <v>10764</v>
      </c>
      <c r="E26" s="58"/>
      <c r="F26" s="85">
        <f t="shared" si="0"/>
        <v>10764</v>
      </c>
    </row>
    <row r="27" spans="1:6" ht="15.75" customHeight="1">
      <c r="A27" s="74">
        <v>11</v>
      </c>
      <c r="B27" s="56" t="s">
        <v>35</v>
      </c>
      <c r="C27" s="78" t="s">
        <v>120</v>
      </c>
      <c r="D27" s="55">
        <f>D11+D12+D13+D19+D20+D26</f>
        <v>35778</v>
      </c>
      <c r="E27" s="55">
        <f>E11+E12+E13+E19+E20+E26</f>
        <v>0</v>
      </c>
      <c r="F27" s="85">
        <f t="shared" si="0"/>
        <v>35778</v>
      </c>
    </row>
    <row r="28" spans="1:6" ht="15.75" customHeight="1">
      <c r="A28" s="52">
        <v>4</v>
      </c>
      <c r="B28" s="53" t="s">
        <v>121</v>
      </c>
      <c r="C28" s="60" t="s">
        <v>83</v>
      </c>
      <c r="D28" s="58">
        <v>15925</v>
      </c>
      <c r="E28" s="58"/>
      <c r="F28" s="85">
        <f t="shared" si="0"/>
        <v>15925</v>
      </c>
    </row>
    <row r="29" spans="1:6" ht="15.75" customHeight="1">
      <c r="A29" s="74">
        <v>5</v>
      </c>
      <c r="B29" s="53" t="s">
        <v>122</v>
      </c>
      <c r="C29" s="60" t="s">
        <v>84</v>
      </c>
      <c r="D29" s="58">
        <v>18870</v>
      </c>
      <c r="E29" s="58"/>
      <c r="F29" s="85">
        <f t="shared" si="0"/>
        <v>18870</v>
      </c>
    </row>
    <row r="30" spans="1:6" ht="15.75" customHeight="1">
      <c r="A30" s="52">
        <v>6</v>
      </c>
      <c r="B30" s="53" t="s">
        <v>123</v>
      </c>
      <c r="C30" s="60" t="s">
        <v>85</v>
      </c>
      <c r="D30" s="58">
        <v>214</v>
      </c>
      <c r="E30" s="58"/>
      <c r="F30" s="85">
        <f t="shared" si="0"/>
        <v>214</v>
      </c>
    </row>
    <row r="31" spans="1:6" ht="15.75" customHeight="1">
      <c r="A31" s="74">
        <v>7</v>
      </c>
      <c r="B31" s="53" t="s">
        <v>124</v>
      </c>
      <c r="C31" s="60" t="s">
        <v>86</v>
      </c>
      <c r="D31" s="58">
        <v>654</v>
      </c>
      <c r="E31" s="58"/>
      <c r="F31" s="85">
        <f t="shared" si="0"/>
        <v>654</v>
      </c>
    </row>
    <row r="32" spans="1:6" ht="15.75" customHeight="1">
      <c r="A32" s="52">
        <v>10</v>
      </c>
      <c r="B32" s="53" t="s">
        <v>125</v>
      </c>
      <c r="C32" s="54" t="s">
        <v>91</v>
      </c>
      <c r="D32" s="59"/>
      <c r="E32" s="58"/>
      <c r="F32" s="85">
        <f t="shared" si="0"/>
        <v>0</v>
      </c>
    </row>
    <row r="33" spans="1:6" ht="15.75" customHeight="1">
      <c r="A33" s="52">
        <v>14</v>
      </c>
      <c r="B33" s="53" t="s">
        <v>126</v>
      </c>
      <c r="C33" s="54" t="s">
        <v>97</v>
      </c>
      <c r="D33" s="58"/>
      <c r="E33" s="58"/>
      <c r="F33" s="85">
        <f t="shared" si="0"/>
        <v>0</v>
      </c>
    </row>
    <row r="34" spans="1:6" ht="15.75" customHeight="1">
      <c r="A34" s="74">
        <v>15</v>
      </c>
      <c r="B34" s="56" t="s">
        <v>43</v>
      </c>
      <c r="C34" s="57" t="s">
        <v>127</v>
      </c>
      <c r="D34" s="55">
        <f>SUM(D28:D33)</f>
        <v>35663</v>
      </c>
      <c r="E34" s="55">
        <f>SUM(E28:E33)</f>
        <v>0</v>
      </c>
      <c r="F34" s="85">
        <f t="shared" si="0"/>
        <v>35663</v>
      </c>
    </row>
    <row r="35" spans="1:6" ht="15.75" customHeight="1">
      <c r="A35" s="52">
        <v>16</v>
      </c>
      <c r="B35" s="56" t="s">
        <v>50</v>
      </c>
      <c r="C35" s="57" t="s">
        <v>128</v>
      </c>
      <c r="D35" s="63">
        <f>D27-D34</f>
        <v>115</v>
      </c>
      <c r="E35" s="63">
        <f>E27-E34</f>
        <v>0</v>
      </c>
      <c r="F35" s="63">
        <f>F27-F34</f>
        <v>115</v>
      </c>
    </row>
    <row r="36" spans="1:6" ht="15.75" customHeight="1">
      <c r="A36" s="74">
        <v>17</v>
      </c>
      <c r="B36" s="53" t="s">
        <v>37</v>
      </c>
      <c r="C36" s="60" t="s">
        <v>101</v>
      </c>
      <c r="D36" s="58"/>
      <c r="E36" s="58"/>
      <c r="F36" s="85">
        <f>D36+E36</f>
        <v>0</v>
      </c>
    </row>
    <row r="37" spans="1:6" ht="15.75" customHeight="1">
      <c r="A37" s="52">
        <v>18</v>
      </c>
      <c r="B37" s="56" t="s">
        <v>56</v>
      </c>
      <c r="C37" s="60" t="s">
        <v>129</v>
      </c>
      <c r="D37" s="87"/>
      <c r="E37" s="87"/>
      <c r="F37" s="85">
        <f>D37+E37</f>
        <v>0</v>
      </c>
    </row>
    <row r="38" spans="1:6" ht="15.75" customHeight="1">
      <c r="A38" s="74">
        <v>19</v>
      </c>
      <c r="B38" s="56" t="s">
        <v>68</v>
      </c>
      <c r="C38" s="61" t="s">
        <v>130</v>
      </c>
      <c r="D38" s="86">
        <f>D35-D36-D37</f>
        <v>115</v>
      </c>
      <c r="E38" s="86">
        <f>E35-E36-E37</f>
        <v>0</v>
      </c>
      <c r="F38" s="85">
        <f>D38+E38</f>
        <v>115</v>
      </c>
    </row>
    <row r="39" spans="2:5" ht="15.75" customHeight="1">
      <c r="B39" s="37"/>
      <c r="D39" s="84"/>
      <c r="E39" s="62"/>
    </row>
    <row r="40" spans="1:5" ht="15.75" customHeight="1">
      <c r="A40" s="38" t="s">
        <v>53</v>
      </c>
      <c r="B40" s="37"/>
      <c r="D40" s="67"/>
      <c r="E40" s="62"/>
    </row>
    <row r="41" spans="2:5" ht="15.75" customHeight="1">
      <c r="B41" s="37"/>
      <c r="D41" s="67"/>
      <c r="E41" s="62"/>
    </row>
    <row r="42" spans="1:6" ht="15.75" customHeight="1">
      <c r="A42" s="64" t="s">
        <v>19</v>
      </c>
      <c r="B42" s="88"/>
      <c r="C42" s="66">
        <f>+Kezdőlap!$B$16</f>
        <v>41014</v>
      </c>
      <c r="D42" s="67"/>
      <c r="E42" s="67"/>
      <c r="F42" s="68"/>
    </row>
    <row r="43" spans="1:5" ht="15.75" customHeight="1">
      <c r="A43" s="37"/>
      <c r="B43" s="69"/>
      <c r="C43" s="67"/>
      <c r="E43" s="70" t="s">
        <v>20</v>
      </c>
    </row>
    <row r="44" spans="1:5" ht="15.75" customHeight="1">
      <c r="A44" s="37"/>
      <c r="B44" s="69"/>
      <c r="C44" s="69" t="s">
        <v>21</v>
      </c>
      <c r="E44" s="70"/>
    </row>
    <row r="45" spans="3:5" ht="15.75" customHeight="1">
      <c r="C45" s="44"/>
      <c r="D45" s="62"/>
      <c r="E45" s="62"/>
    </row>
    <row r="62" ht="15.75" customHeight="1">
      <c r="B62" s="51"/>
    </row>
    <row r="89" ht="15.75" customHeight="1">
      <c r="B89" s="51"/>
    </row>
    <row r="94" ht="15.75" customHeight="1">
      <c r="B94" s="51"/>
    </row>
    <row r="106" ht="15.75" customHeight="1">
      <c r="B106" s="51"/>
    </row>
    <row r="111" ht="15.75" customHeight="1">
      <c r="B111" s="51"/>
    </row>
    <row r="114" ht="15.75" customHeight="1">
      <c r="B114" s="51"/>
    </row>
    <row r="117" ht="15.75" customHeight="1">
      <c r="B117" s="51"/>
    </row>
    <row r="136" ht="15.75" customHeight="1">
      <c r="B136" s="51"/>
    </row>
    <row r="141" ht="15.75" customHeight="1">
      <c r="B141" s="51"/>
    </row>
  </sheetData>
  <printOptions horizontalCentered="1"/>
  <pageMargins left="0.3597222222222222" right="0.2902777777777778" top="0.9840277777777778" bottom="0.9840277777777778" header="0.5118055555555556" footer="0.5118055555555556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8" sqref="D8"/>
    </sheetView>
  </sheetViews>
  <sheetFormatPr defaultColWidth="9.00390625" defaultRowHeight="12.75"/>
  <cols>
    <col min="1" max="1" width="18.00390625" style="0" customWidth="1"/>
    <col min="2" max="2" width="10.25390625" style="0" customWidth="1"/>
    <col min="3" max="3" width="9.875" style="0" customWidth="1"/>
    <col min="4" max="4" width="10.25390625" style="0" customWidth="1"/>
  </cols>
  <sheetData>
    <row r="1" ht="15.75">
      <c r="A1" s="92" t="s">
        <v>138</v>
      </c>
    </row>
    <row r="3" spans="1:5" ht="14.25" thickBot="1">
      <c r="A3" s="91"/>
      <c r="B3" s="93" t="s">
        <v>135</v>
      </c>
      <c r="C3" s="93" t="s">
        <v>136</v>
      </c>
      <c r="D3" s="93" t="s">
        <v>137</v>
      </c>
      <c r="E3" s="96" t="s">
        <v>145</v>
      </c>
    </row>
    <row r="4" spans="1:5" ht="13.5" thickTop="1">
      <c r="A4" t="s">
        <v>141</v>
      </c>
      <c r="B4" s="98"/>
      <c r="C4" s="98"/>
      <c r="D4" s="99">
        <v>82</v>
      </c>
      <c r="E4" s="99"/>
    </row>
    <row r="5" spans="1:5" ht="12.75">
      <c r="A5" s="94" t="s">
        <v>134</v>
      </c>
      <c r="B5" s="100"/>
      <c r="C5" s="100"/>
      <c r="D5" s="101">
        <f>SUM(D6:D8)</f>
        <v>793</v>
      </c>
      <c r="E5" s="99"/>
    </row>
    <row r="6" spans="1:5" ht="12.75">
      <c r="A6" t="s">
        <v>139</v>
      </c>
      <c r="B6" s="108">
        <v>1583</v>
      </c>
      <c r="C6" s="108">
        <v>1680</v>
      </c>
      <c r="D6" s="106">
        <f>C6-B6</f>
        <v>97</v>
      </c>
      <c r="E6" s="99"/>
    </row>
    <row r="7" spans="1:5" ht="12.75">
      <c r="A7" t="s">
        <v>140</v>
      </c>
      <c r="B7" s="108">
        <f>1177+88-1</f>
        <v>1264</v>
      </c>
      <c r="C7" s="108">
        <v>1612</v>
      </c>
      <c r="D7" s="106">
        <f>C7-B7</f>
        <v>348</v>
      </c>
      <c r="E7" s="99"/>
    </row>
    <row r="8" spans="1:5" ht="12.75">
      <c r="A8" s="94" t="s">
        <v>142</v>
      </c>
      <c r="B8" s="109">
        <v>4631</v>
      </c>
      <c r="C8" s="109">
        <v>4979</v>
      </c>
      <c r="D8" s="107">
        <f>C8-B8</f>
        <v>348</v>
      </c>
      <c r="E8" s="99"/>
    </row>
    <row r="9" spans="1:5" ht="12.75">
      <c r="A9" s="95" t="s">
        <v>143</v>
      </c>
      <c r="B9" s="98"/>
      <c r="C9" s="98"/>
      <c r="D9" s="99">
        <v>574</v>
      </c>
      <c r="E9" s="99"/>
    </row>
    <row r="10" spans="1:5" ht="13.5" thickBot="1">
      <c r="A10" s="103" t="s">
        <v>144</v>
      </c>
      <c r="B10" s="104"/>
      <c r="C10" s="104"/>
      <c r="D10" s="105"/>
      <c r="E10" s="105">
        <v>91</v>
      </c>
    </row>
    <row r="11" spans="1:5" s="97" customFormat="1" ht="13.5" thickTop="1">
      <c r="A11" s="102" t="s">
        <v>146</v>
      </c>
      <c r="B11" s="99"/>
      <c r="C11" s="99"/>
      <c r="D11" s="99">
        <f>D4+D5+D9</f>
        <v>1449</v>
      </c>
      <c r="E11" s="99"/>
    </row>
    <row r="12" spans="2:5" ht="12.75">
      <c r="B12" s="98"/>
      <c r="C12" s="98"/>
      <c r="D12" s="99"/>
      <c r="E12" s="99"/>
    </row>
    <row r="13" spans="2:5" ht="12.75">
      <c r="B13" s="98"/>
      <c r="C13" s="98"/>
      <c r="D13" s="98"/>
      <c r="E13" s="98"/>
    </row>
    <row r="14" spans="2:5" ht="12.75">
      <c r="B14" s="98"/>
      <c r="C14" s="98"/>
      <c r="D14" s="98"/>
      <c r="E14" s="9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Kamara</cp:lastModifiedBy>
  <cp:lastPrinted>2012-04-26T12:58:04Z</cp:lastPrinted>
  <dcterms:created xsi:type="dcterms:W3CDTF">2009-03-15T20:41:24Z</dcterms:created>
  <dcterms:modified xsi:type="dcterms:W3CDTF">2015-12-22T14:45:37Z</dcterms:modified>
  <cp:category/>
  <cp:version/>
  <cp:contentType/>
  <cp:contentStatus/>
</cp:coreProperties>
</file>